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dua\Desktop\"/>
    </mc:Choice>
  </mc:AlternateContent>
  <xr:revisionPtr revIDLastSave="0" documentId="13_ncr:1_{8ECD2B78-39DA-4824-A638-DC9FD4CF31B9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1" l="1"/>
  <c r="H46" i="1"/>
  <c r="D46" i="1"/>
  <c r="I46" i="1"/>
  <c r="E46" i="1"/>
  <c r="L46" i="1" l="1"/>
  <c r="K42" i="1" l="1"/>
  <c r="J42" i="1"/>
  <c r="G42" i="1"/>
  <c r="F42" i="1"/>
  <c r="C42" i="1"/>
  <c r="B42" i="1"/>
  <c r="K29" i="1"/>
  <c r="J29" i="1"/>
  <c r="G29" i="1"/>
  <c r="F29" i="1"/>
  <c r="C29" i="1"/>
  <c r="B29" i="1"/>
  <c r="K27" i="1"/>
  <c r="J27" i="1"/>
  <c r="G27" i="1"/>
  <c r="F27" i="1"/>
  <c r="C27" i="1"/>
  <c r="B27" i="1"/>
  <c r="K23" i="1"/>
  <c r="J23" i="1"/>
  <c r="G23" i="1"/>
  <c r="F23" i="1"/>
  <c r="C23" i="1"/>
  <c r="B23" i="1"/>
  <c r="K20" i="1"/>
  <c r="J20" i="1"/>
  <c r="G20" i="1"/>
  <c r="F20" i="1"/>
  <c r="C20" i="1"/>
  <c r="B20" i="1"/>
  <c r="K18" i="1"/>
  <c r="J18" i="1"/>
  <c r="G18" i="1"/>
  <c r="F18" i="1"/>
  <c r="C18" i="1"/>
  <c r="B18" i="1"/>
  <c r="K9" i="1"/>
  <c r="J9" i="1"/>
  <c r="G9" i="1"/>
  <c r="F9" i="1"/>
  <c r="C9" i="1"/>
  <c r="B9" i="1"/>
  <c r="L43" i="1"/>
  <c r="L41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3" i="1"/>
  <c r="D43" i="1"/>
  <c r="H42" i="1"/>
  <c r="H41" i="1"/>
  <c r="D41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D18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H27" i="1" l="1"/>
  <c r="J8" i="1"/>
  <c r="L23" i="1"/>
  <c r="D27" i="1"/>
  <c r="H18" i="1"/>
  <c r="L42" i="1"/>
  <c r="K8" i="1"/>
  <c r="H9" i="1"/>
  <c r="D20" i="1"/>
  <c r="H20" i="1"/>
  <c r="D42" i="1"/>
  <c r="L18" i="1"/>
  <c r="F8" i="1"/>
  <c r="H23" i="1"/>
  <c r="K22" i="1"/>
  <c r="L29" i="1"/>
  <c r="D29" i="1"/>
  <c r="J22" i="1"/>
  <c r="G22" i="1"/>
  <c r="B8" i="1"/>
  <c r="C8" i="1"/>
  <c r="D9" i="1"/>
  <c r="L9" i="1"/>
  <c r="L8" i="1"/>
  <c r="G8" i="1"/>
  <c r="D23" i="1"/>
  <c r="B22" i="1"/>
  <c r="F22" i="1"/>
  <c r="H29" i="1"/>
  <c r="L27" i="1"/>
  <c r="L20" i="1"/>
  <c r="C22" i="1"/>
  <c r="K44" i="1" l="1"/>
  <c r="M27" i="1" s="1"/>
  <c r="D8" i="1"/>
  <c r="J44" i="1"/>
  <c r="L22" i="1"/>
  <c r="G44" i="1"/>
  <c r="H8" i="1"/>
  <c r="F44" i="1"/>
  <c r="F45" i="1" s="1"/>
  <c r="H22" i="1"/>
  <c r="D22" i="1"/>
  <c r="B44" i="1"/>
  <c r="B45" i="1" s="1"/>
  <c r="C44" i="1"/>
  <c r="C45" i="1" s="1"/>
  <c r="M8" i="1" l="1"/>
  <c r="M42" i="1"/>
  <c r="M29" i="1"/>
  <c r="M30" i="1"/>
  <c r="M39" i="1"/>
  <c r="L44" i="1"/>
  <c r="M37" i="1"/>
  <c r="M19" i="1"/>
  <c r="M40" i="1"/>
  <c r="M11" i="1"/>
  <c r="M32" i="1"/>
  <c r="M15" i="1"/>
  <c r="M18" i="1"/>
  <c r="M23" i="1"/>
  <c r="M41" i="1"/>
  <c r="M36" i="1"/>
  <c r="M22" i="1"/>
  <c r="M20" i="1"/>
  <c r="M33" i="1"/>
  <c r="M21" i="1"/>
  <c r="M10" i="1"/>
  <c r="M28" i="1"/>
  <c r="M13" i="1"/>
  <c r="M24" i="1"/>
  <c r="M26" i="1"/>
  <c r="M35" i="1"/>
  <c r="M12" i="1"/>
  <c r="M14" i="1"/>
  <c r="M38" i="1"/>
  <c r="M31" i="1"/>
  <c r="M16" i="1"/>
  <c r="M25" i="1"/>
  <c r="K45" i="1"/>
  <c r="M43" i="1"/>
  <c r="M9" i="1"/>
  <c r="M34" i="1"/>
  <c r="M44" i="1"/>
  <c r="M17" i="1"/>
  <c r="E45" i="1"/>
  <c r="D45" i="1"/>
  <c r="I8" i="1"/>
  <c r="G45" i="1"/>
  <c r="M45" i="1"/>
  <c r="J45" i="1"/>
  <c r="L45" i="1" s="1"/>
  <c r="I15" i="1"/>
  <c r="I43" i="1"/>
  <c r="I10" i="1"/>
  <c r="I24" i="1"/>
  <c r="I23" i="1"/>
  <c r="I32" i="1"/>
  <c r="I30" i="1"/>
  <c r="I35" i="1"/>
  <c r="I41" i="1"/>
  <c r="I16" i="1"/>
  <c r="I22" i="1"/>
  <c r="I20" i="1"/>
  <c r="H44" i="1"/>
  <c r="I31" i="1"/>
  <c r="I44" i="1"/>
  <c r="I19" i="1"/>
  <c r="I33" i="1"/>
  <c r="I14" i="1"/>
  <c r="I27" i="1"/>
  <c r="I38" i="1"/>
  <c r="I36" i="1"/>
  <c r="I11" i="1"/>
  <c r="I25" i="1"/>
  <c r="I37" i="1"/>
  <c r="I29" i="1"/>
  <c r="I21" i="1"/>
  <c r="I28" i="1"/>
  <c r="I34" i="1"/>
  <c r="I17" i="1"/>
  <c r="I13" i="1"/>
  <c r="I9" i="1"/>
  <c r="I12" i="1"/>
  <c r="I26" i="1"/>
  <c r="I40" i="1"/>
  <c r="I42" i="1"/>
  <c r="I39" i="1"/>
  <c r="I18" i="1"/>
  <c r="E41" i="1"/>
  <c r="E35" i="1"/>
  <c r="E29" i="1"/>
  <c r="E23" i="1"/>
  <c r="E19" i="1"/>
  <c r="E42" i="1"/>
  <c r="E36" i="1"/>
  <c r="E30" i="1"/>
  <c r="E24" i="1"/>
  <c r="E20" i="1"/>
  <c r="E43" i="1"/>
  <c r="E37" i="1"/>
  <c r="E31" i="1"/>
  <c r="E25" i="1"/>
  <c r="E21" i="1"/>
  <c r="E44" i="1"/>
  <c r="E38" i="1"/>
  <c r="E32" i="1"/>
  <c r="E26" i="1"/>
  <c r="D44" i="1"/>
  <c r="E39" i="1"/>
  <c r="E33" i="1"/>
  <c r="E18" i="1"/>
  <c r="E12" i="1"/>
  <c r="E40" i="1"/>
  <c r="E13" i="1"/>
  <c r="E14" i="1"/>
  <c r="E8" i="1"/>
  <c r="E34" i="1"/>
  <c r="E28" i="1"/>
  <c r="E15" i="1"/>
  <c r="E9" i="1"/>
  <c r="E17" i="1"/>
  <c r="E16" i="1"/>
  <c r="E10" i="1"/>
  <c r="E11" i="1"/>
  <c r="E27" i="1"/>
  <c r="E22" i="1"/>
  <c r="I45" i="1" l="1"/>
  <c r="H45" i="1"/>
</calcChain>
</file>

<file path=xl/sharedStrings.xml><?xml version="1.0" encoding="utf-8"?>
<sst xmlns="http://schemas.openxmlformats.org/spreadsheetml/2006/main" count="53" uniqueCount="49">
  <si>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</si>
  <si>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</si>
  <si>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</si>
  <si>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</si>
  <si>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</si>
  <si>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</si>
  <si>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</si>
  <si>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</si>
  <si>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</si>
  <si>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</si>
  <si>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</si>
  <si>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</si>
  <si>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('23/'22)</t>
  </si>
  <si>
    <t xml:space="preserve"> Pay(23)  (%)</t>
  </si>
  <si>
    <t>1 - 31 TEMMUZ İHRACAT RAKAMLARI</t>
  </si>
  <si>
    <t xml:space="preserve">SEKTÖREL BAZDA İHRACAT RAKAMLARI -1.000 $ </t>
  </si>
  <si>
    <t>1 - 31 TEMMUZ</t>
  </si>
  <si>
    <t>1 OCAK  -  31 TEMMUZ</t>
  </si>
  <si>
    <t>2021 - 2022</t>
  </si>
  <si>
    <t>2022 - 2023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</si>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</sst>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8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6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</cellStyleXfs>
  <cellXfs count="31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7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6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_MAYIS_2009_İHRACAT_RAKAMLARI" xfId="1" xr:uid="{00000000-0005-0000-0000-0000FF000000}"/>
    <cellStyle name="Not 2" xfId="131" xr:uid="{00000000-0005-0000-0000-000000010000}"/>
    <cellStyle name="Not 3" xfId="294" xr:uid="{00000000-0005-0000-0000-000001010000}"/>
    <cellStyle name="Note 2" xfId="132" xr:uid="{00000000-0005-0000-0000-000002010000}"/>
    <cellStyle name="Note 2 2" xfId="133" xr:uid="{00000000-0005-0000-0000-000003010000}"/>
    <cellStyle name="Note 2 2 2" xfId="134" xr:uid="{00000000-0005-0000-0000-000004010000}"/>
    <cellStyle name="Note 2 2 2 2" xfId="135" xr:uid="{00000000-0005-0000-0000-000005010000}"/>
    <cellStyle name="Note 2 2 2 2 2" xfId="295" xr:uid="{00000000-0005-0000-0000-000006010000}"/>
    <cellStyle name="Note 2 2 2 3" xfId="296" xr:uid="{00000000-0005-0000-0000-000007010000}"/>
    <cellStyle name="Note 2 2 3" xfId="136" xr:uid="{00000000-0005-0000-0000-000008010000}"/>
    <cellStyle name="Note 2 2 3 2" xfId="137" xr:uid="{00000000-0005-0000-0000-000009010000}"/>
    <cellStyle name="Note 2 2 3 2 2" xfId="138" xr:uid="{00000000-0005-0000-0000-00000A010000}"/>
    <cellStyle name="Note 2 2 3 2 2 2" xfId="297" xr:uid="{00000000-0005-0000-0000-00000B010000}"/>
    <cellStyle name="Note 2 2 3 2 3" xfId="298" xr:uid="{00000000-0005-0000-0000-00000C010000}"/>
    <cellStyle name="Note 2 2 3 3" xfId="139" xr:uid="{00000000-0005-0000-0000-00000D010000}"/>
    <cellStyle name="Note 2 2 3 3 2" xfId="140" xr:uid="{00000000-0005-0000-0000-00000E010000}"/>
    <cellStyle name="Note 2 2 3 3 2 2" xfId="299" xr:uid="{00000000-0005-0000-0000-00000F010000}"/>
    <cellStyle name="Note 2 2 3 3 3" xfId="300" xr:uid="{00000000-0005-0000-0000-000010010000}"/>
    <cellStyle name="Note 2 2 3 4" xfId="301" xr:uid="{00000000-0005-0000-0000-000011010000}"/>
    <cellStyle name="Note 2 2 4" xfId="141" xr:uid="{00000000-0005-0000-0000-000012010000}"/>
    <cellStyle name="Note 2 2 4 2" xfId="142" xr:uid="{00000000-0005-0000-0000-000013010000}"/>
    <cellStyle name="Note 2 2 4 2 2" xfId="302" xr:uid="{00000000-0005-0000-0000-000014010000}"/>
    <cellStyle name="Note 2 2 4 3" xfId="303" xr:uid="{00000000-0005-0000-0000-000015010000}"/>
    <cellStyle name="Note 2 2 5" xfId="304" xr:uid="{00000000-0005-0000-0000-000016010000}"/>
    <cellStyle name="Note 2 2 6" xfId="305" xr:uid="{00000000-0005-0000-0000-000017010000}"/>
    <cellStyle name="Note 2 3" xfId="143" xr:uid="{00000000-0005-0000-0000-000018010000}"/>
    <cellStyle name="Note 2 3 2" xfId="144" xr:uid="{00000000-0005-0000-0000-000019010000}"/>
    <cellStyle name="Note 2 3 2 2" xfId="145" xr:uid="{00000000-0005-0000-0000-00001A010000}"/>
    <cellStyle name="Note 2 3 2 2 2" xfId="306" xr:uid="{00000000-0005-0000-0000-00001B010000}"/>
    <cellStyle name="Note 2 3 2 3" xfId="307" xr:uid="{00000000-0005-0000-0000-00001C010000}"/>
    <cellStyle name="Note 2 3 3" xfId="146" xr:uid="{00000000-0005-0000-0000-00001D010000}"/>
    <cellStyle name="Note 2 3 3 2" xfId="147" xr:uid="{00000000-0005-0000-0000-00001E010000}"/>
    <cellStyle name="Note 2 3 3 2 2" xfId="308" xr:uid="{00000000-0005-0000-0000-00001F010000}"/>
    <cellStyle name="Note 2 3 3 3" xfId="309" xr:uid="{00000000-0005-0000-0000-000020010000}"/>
    <cellStyle name="Note 2 3 4" xfId="310" xr:uid="{00000000-0005-0000-0000-000021010000}"/>
    <cellStyle name="Note 2 4" xfId="148" xr:uid="{00000000-0005-0000-0000-000022010000}"/>
    <cellStyle name="Note 2 4 2" xfId="149" xr:uid="{00000000-0005-0000-0000-000023010000}"/>
    <cellStyle name="Note 2 4 2 2" xfId="311" xr:uid="{00000000-0005-0000-0000-000024010000}"/>
    <cellStyle name="Note 2 4 3" xfId="312" xr:uid="{00000000-0005-0000-0000-000025010000}"/>
    <cellStyle name="Note 2 5" xfId="313" xr:uid="{00000000-0005-0000-0000-000026010000}"/>
    <cellStyle name="Note 3" xfId="150" xr:uid="{00000000-0005-0000-0000-000027010000}"/>
    <cellStyle name="Note 3 2" xfId="314" xr:uid="{00000000-0005-0000-0000-000028010000}"/>
    <cellStyle name="Nötr 2" xfId="315" xr:uid="{00000000-0005-0000-0000-000029010000}"/>
    <cellStyle name="Output" xfId="151" xr:uid="{00000000-0005-0000-0000-00002A010000}"/>
    <cellStyle name="Output 2" xfId="152" xr:uid="{00000000-0005-0000-0000-00002B010000}"/>
    <cellStyle name="Output 2 2" xfId="153" xr:uid="{00000000-0005-0000-0000-00002C010000}"/>
    <cellStyle name="Output 2 2 2" xfId="316" xr:uid="{00000000-0005-0000-0000-00002D010000}"/>
    <cellStyle name="Output 2 3" xfId="317" xr:uid="{00000000-0005-0000-0000-00002E010000}"/>
    <cellStyle name="Output 3" xfId="318" xr:uid="{00000000-0005-0000-0000-00002F010000}"/>
    <cellStyle name="Percent 2" xfId="154" xr:uid="{00000000-0005-0000-0000-000030010000}"/>
    <cellStyle name="Percent 2 2" xfId="155" xr:uid="{00000000-0005-0000-0000-000031010000}"/>
    <cellStyle name="Percent 2 2 2" xfId="319" xr:uid="{00000000-0005-0000-0000-000032010000}"/>
    <cellStyle name="Percent 2 3" xfId="320" xr:uid="{00000000-0005-0000-0000-000033010000}"/>
    <cellStyle name="Percent 3" xfId="156" xr:uid="{00000000-0005-0000-0000-000034010000}"/>
    <cellStyle name="Percent 3 2" xfId="321" xr:uid="{00000000-0005-0000-0000-000035010000}"/>
    <cellStyle name="Title" xfId="157" xr:uid="{00000000-0005-0000-0000-000036010000}"/>
    <cellStyle name="Title 2" xfId="158" xr:uid="{00000000-0005-0000-0000-000037010000}"/>
    <cellStyle name="Toplam 2" xfId="159" xr:uid="{00000000-0005-0000-0000-000038010000}"/>
    <cellStyle name="Total" xfId="160" xr:uid="{00000000-0005-0000-0000-000039010000}"/>
    <cellStyle name="Total 2" xfId="161" xr:uid="{00000000-0005-0000-0000-00003A010000}"/>
    <cellStyle name="Total 2 2" xfId="162" xr:uid="{00000000-0005-0000-0000-00003B010000}"/>
    <cellStyle name="Total 2 2 2" xfId="322" xr:uid="{00000000-0005-0000-0000-00003C010000}"/>
    <cellStyle name="Total 2 3" xfId="323" xr:uid="{00000000-0005-0000-0000-00003D010000}"/>
    <cellStyle name="Total 3" xfId="324" xr:uid="{00000000-0005-0000-0000-00003E010000}"/>
    <cellStyle name="Uyarı Metni 2" xfId="163" xr:uid="{00000000-0005-0000-0000-00003F010000}"/>
    <cellStyle name="Virgül 2" xfId="164" xr:uid="{00000000-0005-0000-0000-000041010000}"/>
    <cellStyle name="Virgül 3" xfId="325" xr:uid="{00000000-0005-0000-0000-000042010000}"/>
    <cellStyle name="Vurgu1 2" xfId="326" xr:uid="{00000000-0005-0000-0000-000043010000}"/>
    <cellStyle name="Vurgu2 2" xfId="327" xr:uid="{00000000-0005-0000-0000-000044010000}"/>
    <cellStyle name="Vurgu3 2" xfId="328" xr:uid="{00000000-0005-0000-0000-000045010000}"/>
    <cellStyle name="Vurgu4 2" xfId="329" xr:uid="{00000000-0005-0000-0000-000046010000}"/>
    <cellStyle name="Vurgu5 2" xfId="330" xr:uid="{00000000-0005-0000-0000-000047010000}"/>
    <cellStyle name="Vurgu6 2" xfId="331" xr:uid="{00000000-0005-0000-0000-000048010000}"/>
    <cellStyle name="Warning Text" xfId="165" xr:uid="{00000000-0005-0000-0000-000049010000}"/>
    <cellStyle name="Warning Text 2" xfId="166" xr:uid="{00000000-0005-0000-0000-00004A010000}"/>
    <cellStyle name="Warning Text 2 2" xfId="167" xr:uid="{00000000-0005-0000-0000-00004B010000}"/>
    <cellStyle name="Warning Text 2 2 2" xfId="332" xr:uid="{00000000-0005-0000-0000-00004C010000}"/>
    <cellStyle name="Warning Text 2 3" xfId="333" xr:uid="{00000000-0005-0000-0000-00004D010000}"/>
    <cellStyle name="Warning Text 3" xfId="334" xr:uid="{00000000-0005-0000-0000-00004E010000}"/>
    <cellStyle name="Yüzde 2" xfId="168" xr:uid="{00000000-0005-0000-0000-00004F010000}"/>
    <cellStyle name="Yüzde 3" xfId="169" xr:uid="{00000000-0005-0000-0000-000050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488632</xdr:colOff>
      <xdr:row>0</xdr:row>
      <xdr:rowOff>35720</xdr:rowOff>
    </xdr:from>
    <xdr:to>
      <xdr:col>0</xdr:col>
      <xdr:colOff>2930917</xdr:colOff>
      <xdr:row>3</xdr:row>
      <xdr:rowOff>150115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632" y="35720"/>
          <a:ext cx="2442285" cy="75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F2" sqref="F2"/>
    </sheetView>
  </sheetViews>
  <sheetFormatPr defaultColWidth="9.28515625" defaultRowHeight="12.75" x14ac:dyDescent="0.2"/>
  <cols>
    <col min="1" max="1" width="50.7109375" style="1" customWidth="1"/>
    <col min="2" max="3" width="17.7109375" style="1" customWidth="1"/>
    <col min="4" max="5" width="10.7109375" style="1" customWidth="1"/>
    <col min="6" max="7" width="17.7109375" style="1" customWidth="1"/>
    <col min="8" max="9" width="10.7109375" style="1" customWidth="1"/>
    <col min="10" max="11" width="17.7109375" style="1" customWidth="1"/>
    <col min="12" max="13" width="10.7109375" style="1" customWidth="1"/>
    <col min="14" max="16384" width="9.28515625" style="1"/>
  </cols>
  <sheetData>
    <row r="1" spans="1:13" ht="26.25" x14ac:dyDescent="0.4"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6"/>
      <c r="L1" s="16"/>
      <c r="M1" s="16"/>
    </row>
    <row r="5" spans="1:13" ht="26.25" x14ac:dyDescent="0.2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2"/>
      <c r="B6" s="26" t="s">
        <v>16</v>
      </c>
      <c r="C6" s="26"/>
      <c r="D6" s="26"/>
      <c r="E6" s="26"/>
      <c r="F6" s="26" t="s">
        <v>17</v>
      </c>
      <c r="G6" s="26"/>
      <c r="H6" s="26"/>
      <c r="I6" s="26"/>
      <c r="J6" s="26" t="s">
        <v>10</v>
      </c>
      <c r="K6" s="26"/>
      <c r="L6" s="26"/>
      <c r="M6" s="26"/>
    </row>
    <row r="7" spans="1:13" ht="30" x14ac:dyDescent="0.25">
      <c r="A7" s="3" t="s">
        <v>0</v>
      </c>
      <c r="B7" s="4">
        <v>2022</v>
      </c>
      <c r="C7" s="5">
        <v>2023</v>
      </c>
      <c r="D7" s="6" t="s">
        <v>12</v>
      </c>
      <c r="E7" s="6" t="s">
        <v>13</v>
      </c>
      <c r="F7" s="4">
        <v>2022</v>
      </c>
      <c r="G7" s="5">
        <v>2023</v>
      </c>
      <c r="H7" s="6" t="s">
        <v>12</v>
      </c>
      <c r="I7" s="6" t="s">
        <v>13</v>
      </c>
      <c r="J7" s="4" t="s">
        <v>18</v>
      </c>
      <c r="K7" s="4" t="s">
        <v>19</v>
      </c>
      <c r="L7" s="6" t="s">
        <v>12</v>
      </c>
      <c r="M7" s="6" t="s">
        <v>13</v>
      </c>
    </row>
    <row r="8" spans="1:13" ht="16.5" x14ac:dyDescent="0.25">
      <c r="A8" s="17" t="s">
        <v>1</v>
      </c>
      <c r="B8" s="7">
        <f>B9+B18+B20</f>
        <v>2311607.8774600001</v>
      </c>
      <c r="C8" s="7">
        <f>C9+C18+C20</f>
        <v>3105805.0226099994</v>
      </c>
      <c r="D8" s="9">
        <f t="shared" ref="D8:D46" si="0">(C8-B8)/B8*100</f>
        <v>34.356914634789398</v>
      </c>
      <c r="E8" s="9">
        <f>C8/C$44*100</f>
        <v>17.662083620712529</v>
      </c>
      <c r="F8" s="7">
        <f>F9+F18+F20</f>
        <v>18707751.179110002</v>
      </c>
      <c r="G8" s="7">
        <f>G9+G18+G20</f>
        <v>19703366.983229998</v>
      </c>
      <c r="H8" s="9">
        <f t="shared" ref="H8:H46" si="1">(G8-F8)/F8*100</f>
        <v>5.3219427315868435</v>
      </c>
      <c r="I8" s="9">
        <f t="shared" ref="I8:I44" si="2">G8/G$44*100</f>
        <v>15.721618782768463</v>
      </c>
      <c r="J8" s="7">
        <f>J9+J18+J20</f>
        <v>32805774.835540004</v>
      </c>
      <c r="K8" s="7">
        <f>K9+K18+K20</f>
        <v>35212720.268680006</v>
      </c>
      <c r="L8" s="9">
        <f t="shared" ref="L8:L46" si="3">(K8-J8)/J8*100</f>
        <v>7.3369565120969122</v>
      </c>
      <c r="M8" s="9">
        <f t="shared" ref="M8:M44" si="4">K8/K$44*100</f>
        <v>15.895737191900693</v>
      </c>
    </row>
    <row r="9" spans="1:13" ht="15.75" x14ac:dyDescent="0.25">
      <c r="A9" s="8" t="s">
        <v>2</v>
      </c>
      <c r="B9" s="7">
        <f>B10+B11+B12+B13+B14+B15+B16+B17</f>
        <v>1387822.4042</v>
      </c>
      <c r="C9" s="7">
        <f>C10+C11+C12+C13+C14+C15+C16+C17</f>
        <v>2196550.9325899994</v>
      </c>
      <c r="D9" s="9">
        <f t="shared" si="0"/>
        <v>58.273200226666255</v>
      </c>
      <c r="E9" s="9">
        <f t="shared" ref="E9:E44" si="5">C9/C$44*100</f>
        <v>12.491339915458141</v>
      </c>
      <c r="F9" s="7">
        <f>F10+F11+F12+F13+F14+F15+F16+F17</f>
        <v>11614672.125150003</v>
      </c>
      <c r="G9" s="7">
        <f>G10+G11+G12+G13+G14+G15+G16+G17</f>
        <v>13120929.120399999</v>
      </c>
      <c r="H9" s="9">
        <f t="shared" si="1"/>
        <v>12.968570950775272</v>
      </c>
      <c r="I9" s="9">
        <f t="shared" si="2"/>
        <v>10.46939063167356</v>
      </c>
      <c r="J9" s="7">
        <f>J10+J11+J12+J13+J14+J15+J16+J17</f>
        <v>20833176.484450001</v>
      </c>
      <c r="K9" s="7">
        <f>K10+K11+K12+K13+K14+K15+K16+K17</f>
        <v>23223869.965790004</v>
      </c>
      <c r="L9" s="9">
        <f t="shared" si="3"/>
        <v>11.475415105922178</v>
      </c>
      <c r="M9" s="9">
        <f t="shared" si="4"/>
        <v>10.483726640211433</v>
      </c>
    </row>
    <row r="10" spans="1:13" ht="14.25" x14ac:dyDescent="0.2">
      <c r="A10" s="10" t="s">
        <v>20</v>
      </c>
      <c r="B10" s="11">
        <v>826260.72427000001</v>
      </c>
      <c r="C10" s="11">
        <v>1399416.7448700001</v>
      </c>
      <c r="D10" s="12">
        <f t="shared" si="0"/>
        <v>69.367453125208442</v>
      </c>
      <c r="E10" s="12">
        <f t="shared" si="5"/>
        <v>7.9581993680171133</v>
      </c>
      <c r="F10" s="11">
        <v>6225340.7728199996</v>
      </c>
      <c r="G10" s="11">
        <v>6887006.7724900004</v>
      </c>
      <c r="H10" s="12">
        <f t="shared" si="1"/>
        <v>10.628590848533975</v>
      </c>
      <c r="I10" s="12">
        <f t="shared" si="2"/>
        <v>5.4952483564655585</v>
      </c>
      <c r="J10" s="11">
        <v>10587669.44844</v>
      </c>
      <c r="K10" s="11">
        <v>12124017.14604</v>
      </c>
      <c r="L10" s="12">
        <f t="shared" si="3"/>
        <v>14.510725944758002</v>
      </c>
      <c r="M10" s="12">
        <f t="shared" si="4"/>
        <v>5.4730276102799404</v>
      </c>
    </row>
    <row r="11" spans="1:13" ht="14.25" x14ac:dyDescent="0.2">
      <c r="A11" s="10" t="s">
        <v>21</v>
      </c>
      <c r="B11" s="11">
        <v>155047.71494000001</v>
      </c>
      <c r="C11" s="11">
        <v>197338.28125999999</v>
      </c>
      <c r="D11" s="12">
        <f t="shared" si="0"/>
        <v>27.275839786716936</v>
      </c>
      <c r="E11" s="12">
        <f t="shared" si="5"/>
        <v>1.1222228052979344</v>
      </c>
      <c r="F11" s="11">
        <v>1610941.4898000001</v>
      </c>
      <c r="G11" s="11">
        <v>1893297.3177499999</v>
      </c>
      <c r="H11" s="12">
        <f t="shared" si="1"/>
        <v>17.52737946957059</v>
      </c>
      <c r="I11" s="12">
        <f t="shared" si="2"/>
        <v>1.5106909746663013</v>
      </c>
      <c r="J11" s="11">
        <v>3053787.23178</v>
      </c>
      <c r="K11" s="11">
        <v>3234339.89971</v>
      </c>
      <c r="L11" s="12">
        <f t="shared" si="3"/>
        <v>5.9124180640692163</v>
      </c>
      <c r="M11" s="12">
        <f t="shared" si="4"/>
        <v>1.4600467286475809</v>
      </c>
    </row>
    <row r="12" spans="1:13" ht="14.25" x14ac:dyDescent="0.2">
      <c r="A12" s="10" t="s">
        <v>22</v>
      </c>
      <c r="B12" s="11">
        <v>160742.92937999999</v>
      </c>
      <c r="C12" s="11">
        <v>185870.77247</v>
      </c>
      <c r="D12" s="12">
        <f t="shared" si="0"/>
        <v>15.632316262320447</v>
      </c>
      <c r="E12" s="12">
        <f t="shared" si="5"/>
        <v>1.0570094072591776</v>
      </c>
      <c r="F12" s="11">
        <v>1312858.54687</v>
      </c>
      <c r="G12" s="11">
        <v>1259266.8521799999</v>
      </c>
      <c r="H12" s="12">
        <f t="shared" si="1"/>
        <v>-4.0820616065431086</v>
      </c>
      <c r="I12" s="12">
        <f t="shared" si="2"/>
        <v>1.0047883396071902</v>
      </c>
      <c r="J12" s="11">
        <v>2252569.5882299999</v>
      </c>
      <c r="K12" s="11">
        <v>2470990.6219799998</v>
      </c>
      <c r="L12" s="12">
        <f t="shared" si="3"/>
        <v>9.6965276851503841</v>
      </c>
      <c r="M12" s="12">
        <f t="shared" si="4"/>
        <v>1.1154553590561809</v>
      </c>
    </row>
    <row r="13" spans="1:13" ht="14.25" x14ac:dyDescent="0.2">
      <c r="A13" s="10" t="s">
        <v>23</v>
      </c>
      <c r="B13" s="11">
        <v>74147.693660000004</v>
      </c>
      <c r="C13" s="11">
        <v>101485.91430999999</v>
      </c>
      <c r="D13" s="12">
        <f t="shared" si="0"/>
        <v>36.869954142279639</v>
      </c>
      <c r="E13" s="12">
        <f t="shared" si="5"/>
        <v>0.57712982361055543</v>
      </c>
      <c r="F13" s="11">
        <v>827308.31767000002</v>
      </c>
      <c r="G13" s="11">
        <v>825897.72248999996</v>
      </c>
      <c r="H13" s="12">
        <f t="shared" si="1"/>
        <v>-0.17050416995356812</v>
      </c>
      <c r="I13" s="12">
        <f t="shared" si="2"/>
        <v>0.65899646276678758</v>
      </c>
      <c r="J13" s="11">
        <v>1640786.44206</v>
      </c>
      <c r="K13" s="11">
        <v>1568667.0639299999</v>
      </c>
      <c r="L13" s="12">
        <f t="shared" si="3"/>
        <v>-4.3954152887474205</v>
      </c>
      <c r="M13" s="12">
        <f t="shared" si="4"/>
        <v>0.70812817639653747</v>
      </c>
    </row>
    <row r="14" spans="1:13" ht="14.25" x14ac:dyDescent="0.2">
      <c r="A14" s="10" t="s">
        <v>24</v>
      </c>
      <c r="B14" s="11">
        <v>85829.990950000007</v>
      </c>
      <c r="C14" s="11">
        <v>126884.69626</v>
      </c>
      <c r="D14" s="12">
        <f t="shared" si="0"/>
        <v>47.832587252533074</v>
      </c>
      <c r="E14" s="12">
        <f t="shared" si="5"/>
        <v>0.72156754825824176</v>
      </c>
      <c r="F14" s="11">
        <v>916991.38323000004</v>
      </c>
      <c r="G14" s="11">
        <v>968338.93648999999</v>
      </c>
      <c r="H14" s="12">
        <f t="shared" si="1"/>
        <v>5.5995676948603288</v>
      </c>
      <c r="I14" s="12">
        <f t="shared" si="2"/>
        <v>0.77265249258995194</v>
      </c>
      <c r="J14" s="11">
        <v>2005492.29534</v>
      </c>
      <c r="K14" s="11">
        <v>1798468.18643</v>
      </c>
      <c r="L14" s="12">
        <f t="shared" si="3"/>
        <v>-10.322857354827295</v>
      </c>
      <c r="M14" s="12">
        <f t="shared" si="4"/>
        <v>0.81186507095599625</v>
      </c>
    </row>
    <row r="15" spans="1:13" ht="14.25" x14ac:dyDescent="0.2">
      <c r="A15" s="10" t="s">
        <v>25</v>
      </c>
      <c r="B15" s="11">
        <v>24070.12631</v>
      </c>
      <c r="C15" s="11">
        <v>86459.957469999994</v>
      </c>
      <c r="D15" s="12">
        <f t="shared" si="0"/>
        <v>259.20026491128118</v>
      </c>
      <c r="E15" s="12">
        <f t="shared" si="5"/>
        <v>0.49168025280450595</v>
      </c>
      <c r="F15" s="11">
        <v>216700.76865000001</v>
      </c>
      <c r="G15" s="11">
        <v>646258.60043999995</v>
      </c>
      <c r="H15" s="12">
        <f t="shared" si="1"/>
        <v>198.22626124773552</v>
      </c>
      <c r="I15" s="12">
        <f t="shared" si="2"/>
        <v>0.51565965146214732</v>
      </c>
      <c r="J15" s="11">
        <v>366594.91962</v>
      </c>
      <c r="K15" s="11">
        <v>925020.55249000003</v>
      </c>
      <c r="L15" s="12">
        <f t="shared" si="3"/>
        <v>152.3277064092556</v>
      </c>
      <c r="M15" s="12">
        <f t="shared" si="4"/>
        <v>0.41757306698529073</v>
      </c>
    </row>
    <row r="16" spans="1:13" ht="14.25" x14ac:dyDescent="0.2">
      <c r="A16" s="10" t="s">
        <v>26</v>
      </c>
      <c r="B16" s="11">
        <v>56311.739930000003</v>
      </c>
      <c r="C16" s="11">
        <v>91731.096409999998</v>
      </c>
      <c r="D16" s="12">
        <f t="shared" si="0"/>
        <v>62.898707310463294</v>
      </c>
      <c r="E16" s="12">
        <f t="shared" si="5"/>
        <v>0.52165615150288491</v>
      </c>
      <c r="F16" s="11">
        <v>414462.32644999999</v>
      </c>
      <c r="G16" s="11">
        <v>548432.98375999997</v>
      </c>
      <c r="H16" s="12">
        <f t="shared" si="1"/>
        <v>32.323964992789747</v>
      </c>
      <c r="I16" s="12">
        <f t="shared" si="2"/>
        <v>0.4376030911828202</v>
      </c>
      <c r="J16" s="11">
        <v>787257.74783000001</v>
      </c>
      <c r="K16" s="11">
        <v>962841.81449000002</v>
      </c>
      <c r="L16" s="12">
        <f t="shared" si="3"/>
        <v>22.303250383242407</v>
      </c>
      <c r="M16" s="12">
        <f t="shared" si="4"/>
        <v>0.43464635290102716</v>
      </c>
    </row>
    <row r="17" spans="1:13" ht="14.25" x14ac:dyDescent="0.2">
      <c r="A17" s="10" t="s">
        <v>27</v>
      </c>
      <c r="B17" s="11">
        <v>5411.4847600000003</v>
      </c>
      <c r="C17" s="11">
        <v>7363.4695400000001</v>
      </c>
      <c r="D17" s="12">
        <f t="shared" si="0"/>
        <v>36.071149907479359</v>
      </c>
      <c r="E17" s="12">
        <f t="shared" si="5"/>
        <v>4.1874558707731449E-2</v>
      </c>
      <c r="F17" s="11">
        <v>90068.519660000005</v>
      </c>
      <c r="G17" s="11">
        <v>92429.934800000003</v>
      </c>
      <c r="H17" s="12">
        <f t="shared" si="1"/>
        <v>2.6217985472772423</v>
      </c>
      <c r="I17" s="12">
        <f t="shared" si="2"/>
        <v>7.3751262932804998E-2</v>
      </c>
      <c r="J17" s="11">
        <v>139018.81114999999</v>
      </c>
      <c r="K17" s="11">
        <v>139524.68072</v>
      </c>
      <c r="L17" s="12">
        <f t="shared" si="3"/>
        <v>0.36388569706165974</v>
      </c>
      <c r="M17" s="12">
        <f t="shared" si="4"/>
        <v>6.2984274988877834E-2</v>
      </c>
    </row>
    <row r="18" spans="1:13" ht="15.75" x14ac:dyDescent="0.25">
      <c r="A18" s="8" t="s">
        <v>3</v>
      </c>
      <c r="B18" s="7">
        <f>B19</f>
        <v>318336.14055000001</v>
      </c>
      <c r="C18" s="7">
        <f>C19</f>
        <v>300200.23976999999</v>
      </c>
      <c r="D18" s="9">
        <f t="shared" si="0"/>
        <v>-5.6970913665869105</v>
      </c>
      <c r="E18" s="9">
        <f t="shared" si="5"/>
        <v>1.7071779133514173</v>
      </c>
      <c r="F18" s="7">
        <f>F19</f>
        <v>2368694.13044</v>
      </c>
      <c r="G18" s="7">
        <f>G19</f>
        <v>1994106.9365099999</v>
      </c>
      <c r="H18" s="9">
        <f t="shared" si="1"/>
        <v>-15.814080387847209</v>
      </c>
      <c r="I18" s="9">
        <f t="shared" si="2"/>
        <v>1.5911285159824571</v>
      </c>
      <c r="J18" s="7">
        <f>J19</f>
        <v>3971582.7719899998</v>
      </c>
      <c r="K18" s="7">
        <f>K19</f>
        <v>3689057.6938700001</v>
      </c>
      <c r="L18" s="9">
        <f t="shared" si="3"/>
        <v>-7.113664610304415</v>
      </c>
      <c r="M18" s="9">
        <f t="shared" si="4"/>
        <v>1.6653155774413269</v>
      </c>
    </row>
    <row r="19" spans="1:13" ht="14.25" x14ac:dyDescent="0.2">
      <c r="A19" s="10" t="s">
        <v>28</v>
      </c>
      <c r="B19" s="11">
        <v>318336.14055000001</v>
      </c>
      <c r="C19" s="11">
        <v>300200.23976999999</v>
      </c>
      <c r="D19" s="12">
        <f t="shared" si="0"/>
        <v>-5.6970913665869105</v>
      </c>
      <c r="E19" s="12">
        <f t="shared" si="5"/>
        <v>1.7071779133514173</v>
      </c>
      <c r="F19" s="11">
        <v>2368694.13044</v>
      </c>
      <c r="G19" s="11">
        <v>1994106.9365099999</v>
      </c>
      <c r="H19" s="12">
        <f t="shared" si="1"/>
        <v>-15.814080387847209</v>
      </c>
      <c r="I19" s="12">
        <f t="shared" si="2"/>
        <v>1.5911285159824571</v>
      </c>
      <c r="J19" s="11">
        <v>3971582.7719899998</v>
      </c>
      <c r="K19" s="11">
        <v>3689057.6938700001</v>
      </c>
      <c r="L19" s="12">
        <f t="shared" si="3"/>
        <v>-7.113664610304415</v>
      </c>
      <c r="M19" s="12">
        <f t="shared" si="4"/>
        <v>1.6653155774413269</v>
      </c>
    </row>
    <row r="20" spans="1:13" ht="15.75" x14ac:dyDescent="0.25">
      <c r="A20" s="8" t="s">
        <v>11</v>
      </c>
      <c r="B20" s="7">
        <f>B21</f>
        <v>605449.33270999999</v>
      </c>
      <c r="C20" s="7">
        <f>C21</f>
        <v>609053.85025000002</v>
      </c>
      <c r="D20" s="9">
        <f t="shared" si="0"/>
        <v>0.59534586054726613</v>
      </c>
      <c r="E20" s="9">
        <f t="shared" si="5"/>
        <v>3.4635657919029708</v>
      </c>
      <c r="F20" s="7">
        <f>F21</f>
        <v>4724384.9235199997</v>
      </c>
      <c r="G20" s="7">
        <f>G21</f>
        <v>4588330.9263199996</v>
      </c>
      <c r="H20" s="9">
        <f t="shared" si="1"/>
        <v>-2.8798245571114531</v>
      </c>
      <c r="I20" s="9">
        <f t="shared" si="2"/>
        <v>3.6610996351124441</v>
      </c>
      <c r="J20" s="7">
        <f>J21</f>
        <v>8001015.5790999997</v>
      </c>
      <c r="K20" s="7">
        <f>K21</f>
        <v>8299792.6090200003</v>
      </c>
      <c r="L20" s="9">
        <f t="shared" si="3"/>
        <v>3.734238822137236</v>
      </c>
      <c r="M20" s="9">
        <f t="shared" si="4"/>
        <v>3.7466949742479336</v>
      </c>
    </row>
    <row r="21" spans="1:13" ht="14.25" x14ac:dyDescent="0.2">
      <c r="A21" s="10" t="s">
        <v>29</v>
      </c>
      <c r="B21" s="11">
        <v>605449.33270999999</v>
      </c>
      <c r="C21" s="11">
        <v>609053.85025000002</v>
      </c>
      <c r="D21" s="12">
        <f t="shared" si="0"/>
        <v>0.59534586054726613</v>
      </c>
      <c r="E21" s="12">
        <f t="shared" si="5"/>
        <v>3.4635657919029708</v>
      </c>
      <c r="F21" s="11">
        <v>4724384.9235199997</v>
      </c>
      <c r="G21" s="11">
        <v>4588330.9263199996</v>
      </c>
      <c r="H21" s="12">
        <f t="shared" si="1"/>
        <v>-2.8798245571114531</v>
      </c>
      <c r="I21" s="12">
        <f t="shared" si="2"/>
        <v>3.6610996351124441</v>
      </c>
      <c r="J21" s="11">
        <v>8001015.5790999997</v>
      </c>
      <c r="K21" s="11">
        <v>8299792.6090200003</v>
      </c>
      <c r="L21" s="12">
        <f t="shared" si="3"/>
        <v>3.734238822137236</v>
      </c>
      <c r="M21" s="12">
        <f t="shared" si="4"/>
        <v>3.7466949742479336</v>
      </c>
    </row>
    <row r="22" spans="1:13" ht="16.5" x14ac:dyDescent="0.25">
      <c r="A22" s="17" t="s">
        <v>4</v>
      </c>
      <c r="B22" s="7">
        <f>B23+B27+B29</f>
        <v>13508461.558009999</v>
      </c>
      <c r="C22" s="7">
        <f>C23+C27+C29</f>
        <v>14015926.170540001</v>
      </c>
      <c r="D22" s="9">
        <f t="shared" si="0"/>
        <v>3.7566425336502909</v>
      </c>
      <c r="E22" s="9">
        <f t="shared" si="5"/>
        <v>79.705731120808977</v>
      </c>
      <c r="F22" s="7">
        <f>F23+F27+F29</f>
        <v>107656816.55865002</v>
      </c>
      <c r="G22" s="7">
        <f>G23+G27+G29</f>
        <v>102345819.87741999</v>
      </c>
      <c r="H22" s="9">
        <f t="shared" si="1"/>
        <v>-4.9332655850330314</v>
      </c>
      <c r="I22" s="9">
        <f t="shared" si="2"/>
        <v>81.663299754411398</v>
      </c>
      <c r="J22" s="7">
        <f>J23+J27+J29</f>
        <v>186677456.80160999</v>
      </c>
      <c r="K22" s="7">
        <f>K23+K27+K29</f>
        <v>180421244.92881</v>
      </c>
      <c r="L22" s="9">
        <f t="shared" si="3"/>
        <v>-3.3513483523876868</v>
      </c>
      <c r="M22" s="9">
        <f t="shared" si="4"/>
        <v>81.445814789117335</v>
      </c>
    </row>
    <row r="23" spans="1:13" ht="15.75" x14ac:dyDescent="0.25">
      <c r="A23" s="8" t="s">
        <v>5</v>
      </c>
      <c r="B23" s="7">
        <f>B24+B25+B26</f>
        <v>1038032.35071</v>
      </c>
      <c r="C23" s="7">
        <f>C24+C25+C26</f>
        <v>1021395.47985</v>
      </c>
      <c r="D23" s="9">
        <f>(C23-B23)/B23*100</f>
        <v>-1.6027314417147627</v>
      </c>
      <c r="E23" s="9">
        <f t="shared" si="5"/>
        <v>5.8084690582953593</v>
      </c>
      <c r="F23" s="7">
        <f>F24+F25+F26</f>
        <v>8754399.9452400003</v>
      </c>
      <c r="G23" s="7">
        <f>G24+G25+G26</f>
        <v>8136533.2963699996</v>
      </c>
      <c r="H23" s="9">
        <f t="shared" si="1"/>
        <v>-7.0577841169565376</v>
      </c>
      <c r="I23" s="9">
        <f t="shared" si="2"/>
        <v>6.4922647386970382</v>
      </c>
      <c r="J23" s="7">
        <f>J24+J25+J26</f>
        <v>15453521.17907</v>
      </c>
      <c r="K23" s="7">
        <f>K24+K25+K26</f>
        <v>14544577.12689</v>
      </c>
      <c r="L23" s="9">
        <f t="shared" si="3"/>
        <v>-5.8817925160710871</v>
      </c>
      <c r="M23" s="9">
        <f t="shared" si="4"/>
        <v>6.5657175535515711</v>
      </c>
    </row>
    <row r="24" spans="1:13" ht="14.25" x14ac:dyDescent="0.2">
      <c r="A24" s="10" t="s">
        <v>30</v>
      </c>
      <c r="B24" s="11">
        <v>726524.83891000005</v>
      </c>
      <c r="C24" s="11">
        <v>698358.42090999999</v>
      </c>
      <c r="D24" s="12">
        <f t="shared" si="0"/>
        <v>-3.8768692399089804</v>
      </c>
      <c r="E24" s="12">
        <f t="shared" si="5"/>
        <v>3.9714227833194005</v>
      </c>
      <c r="F24" s="11">
        <v>6111958.0281699998</v>
      </c>
      <c r="G24" s="11">
        <v>5509134.2467799997</v>
      </c>
      <c r="H24" s="12">
        <f t="shared" si="1"/>
        <v>-9.8630222689944329</v>
      </c>
      <c r="I24" s="12">
        <f t="shared" si="2"/>
        <v>4.3958227304342135</v>
      </c>
      <c r="J24" s="11">
        <v>10667734.241760001</v>
      </c>
      <c r="K24" s="11">
        <v>9749641.6841100007</v>
      </c>
      <c r="L24" s="12">
        <f t="shared" si="3"/>
        <v>-8.6062563693799863</v>
      </c>
      <c r="M24" s="12">
        <f t="shared" si="4"/>
        <v>4.4011862969773965</v>
      </c>
    </row>
    <row r="25" spans="1:13" ht="14.25" x14ac:dyDescent="0.2">
      <c r="A25" s="10" t="s">
        <v>31</v>
      </c>
      <c r="B25" s="11">
        <v>155360.30416</v>
      </c>
      <c r="C25" s="11">
        <v>135221.75932000001</v>
      </c>
      <c r="D25" s="12">
        <f t="shared" si="0"/>
        <v>-12.962477737723804</v>
      </c>
      <c r="E25" s="12">
        <f t="shared" si="5"/>
        <v>0.76897873596800037</v>
      </c>
      <c r="F25" s="11">
        <v>1132429.72957</v>
      </c>
      <c r="G25" s="11">
        <v>1160317.2392299999</v>
      </c>
      <c r="H25" s="12">
        <f t="shared" si="1"/>
        <v>2.4626260625097927</v>
      </c>
      <c r="I25" s="12">
        <f t="shared" si="2"/>
        <v>0.92583492546094626</v>
      </c>
      <c r="J25" s="11">
        <v>1926773.0427000001</v>
      </c>
      <c r="K25" s="11">
        <v>2084429.9638700001</v>
      </c>
      <c r="L25" s="12">
        <f t="shared" si="3"/>
        <v>8.1824334094416376</v>
      </c>
      <c r="M25" s="12">
        <f t="shared" si="4"/>
        <v>0.94095402592543398</v>
      </c>
    </row>
    <row r="26" spans="1:13" ht="14.25" x14ac:dyDescent="0.2">
      <c r="A26" s="10" t="s">
        <v>32</v>
      </c>
      <c r="B26" s="11">
        <v>156147.20764000001</v>
      </c>
      <c r="C26" s="11">
        <v>187815.29962000001</v>
      </c>
      <c r="D26" s="12">
        <f t="shared" si="0"/>
        <v>20.280921099153634</v>
      </c>
      <c r="E26" s="12">
        <f t="shared" si="5"/>
        <v>1.0680675390079581</v>
      </c>
      <c r="F26" s="11">
        <v>1510012.1875</v>
      </c>
      <c r="G26" s="11">
        <v>1467081.81036</v>
      </c>
      <c r="H26" s="12">
        <f t="shared" si="1"/>
        <v>-2.8430483869852869</v>
      </c>
      <c r="I26" s="12">
        <f t="shared" si="2"/>
        <v>1.1706070828018793</v>
      </c>
      <c r="J26" s="11">
        <v>2859013.8946099998</v>
      </c>
      <c r="K26" s="11">
        <v>2710505.4789100001</v>
      </c>
      <c r="L26" s="12">
        <f t="shared" si="3"/>
        <v>-5.1943929331710343</v>
      </c>
      <c r="M26" s="12">
        <f t="shared" si="4"/>
        <v>1.2235772306487414</v>
      </c>
    </row>
    <row r="27" spans="1:13" ht="15.75" x14ac:dyDescent="0.25">
      <c r="A27" s="8" t="s">
        <v>6</v>
      </c>
      <c r="B27" s="7">
        <f>B28</f>
        <v>2890289.7935000001</v>
      </c>
      <c r="C27" s="7">
        <f>C28</f>
        <v>2146085.0590400002</v>
      </c>
      <c r="D27" s="9">
        <f t="shared" si="0"/>
        <v>-25.748446959666431</v>
      </c>
      <c r="E27" s="9">
        <f t="shared" si="5"/>
        <v>12.204350721949995</v>
      </c>
      <c r="F27" s="7">
        <f>F28</f>
        <v>19766890.83526</v>
      </c>
      <c r="G27" s="7">
        <f>G28</f>
        <v>16743322.693</v>
      </c>
      <c r="H27" s="9">
        <f t="shared" si="1"/>
        <v>-15.296124046309737</v>
      </c>
      <c r="I27" s="9">
        <f t="shared" si="2"/>
        <v>13.359754033930612</v>
      </c>
      <c r="J27" s="7">
        <f>J28</f>
        <v>31254369.34973</v>
      </c>
      <c r="K27" s="7">
        <f>K28</f>
        <v>30498281.89435</v>
      </c>
      <c r="L27" s="9">
        <f t="shared" si="3"/>
        <v>-2.4191416147916351</v>
      </c>
      <c r="M27" s="9">
        <f t="shared" si="4"/>
        <v>13.767543947131236</v>
      </c>
    </row>
    <row r="28" spans="1:13" ht="14.25" x14ac:dyDescent="0.2">
      <c r="A28" s="10" t="s">
        <v>33</v>
      </c>
      <c r="B28" s="11">
        <v>2890289.7935000001</v>
      </c>
      <c r="C28" s="11">
        <v>2146085.0590400002</v>
      </c>
      <c r="D28" s="12">
        <f t="shared" si="0"/>
        <v>-25.748446959666431</v>
      </c>
      <c r="E28" s="12">
        <f t="shared" si="5"/>
        <v>12.204350721949995</v>
      </c>
      <c r="F28" s="11">
        <v>19766890.83526</v>
      </c>
      <c r="G28" s="11">
        <v>16743322.693</v>
      </c>
      <c r="H28" s="12">
        <f t="shared" si="1"/>
        <v>-15.296124046309737</v>
      </c>
      <c r="I28" s="12">
        <f t="shared" si="2"/>
        <v>13.359754033930612</v>
      </c>
      <c r="J28" s="11">
        <v>31254369.34973</v>
      </c>
      <c r="K28" s="11">
        <v>30498281.89435</v>
      </c>
      <c r="L28" s="12">
        <f t="shared" si="3"/>
        <v>-2.4191416147916351</v>
      </c>
      <c r="M28" s="12">
        <f t="shared" si="4"/>
        <v>13.767543947131236</v>
      </c>
    </row>
    <row r="29" spans="1:13" ht="15.75" x14ac:dyDescent="0.25">
      <c r="A29" s="8" t="s">
        <v>7</v>
      </c>
      <c r="B29" s="7">
        <f>B30+B31+B32+B33+B34+B35+B36+B37+B38+B39+B40+B41</f>
        <v>9580139.4137999993</v>
      </c>
      <c r="C29" s="7">
        <f>C30+C31+C32+C33+C34+C35+C36+C37+C38+C39+C40+C41</f>
        <v>10848445.631650001</v>
      </c>
      <c r="D29" s="9">
        <f t="shared" si="0"/>
        <v>13.238911910019095</v>
      </c>
      <c r="E29" s="9">
        <f t="shared" si="5"/>
        <v>61.692911340563619</v>
      </c>
      <c r="F29" s="7">
        <f>F30+F31+F32+F33+F34+F35+F36+F37+F38+F39+F40+F41</f>
        <v>79135525.778150007</v>
      </c>
      <c r="G29" s="7">
        <f>G30+G31+G32+G33+G34+G35+G36+G37+G38+G39+G40+G41</f>
        <v>77465963.88804999</v>
      </c>
      <c r="H29" s="9">
        <f t="shared" si="1"/>
        <v>-2.1097501705877306</v>
      </c>
      <c r="I29" s="9">
        <f t="shared" si="2"/>
        <v>61.811280981783746</v>
      </c>
      <c r="J29" s="7">
        <f>J30+J31+J32+J33+J34+J35+J36+J37+J38+J39+J40+J41</f>
        <v>139969566.27281001</v>
      </c>
      <c r="K29" s="7">
        <f>K30+K31+K32+K33+K34+K35+K36+K37+K38+K39+K40+K41</f>
        <v>135378385.90757</v>
      </c>
      <c r="L29" s="9">
        <f t="shared" si="3"/>
        <v>-3.2801275930879794</v>
      </c>
      <c r="M29" s="9">
        <f t="shared" si="4"/>
        <v>61.112553288434526</v>
      </c>
    </row>
    <row r="30" spans="1:13" ht="14.25" x14ac:dyDescent="0.2">
      <c r="A30" s="10" t="s">
        <v>34</v>
      </c>
      <c r="B30" s="11">
        <v>1617514.9518200001</v>
      </c>
      <c r="C30" s="11">
        <v>1554072.2900400001</v>
      </c>
      <c r="D30" s="12">
        <f t="shared" si="0"/>
        <v>-3.9222303143853705</v>
      </c>
      <c r="E30" s="12">
        <f t="shared" si="5"/>
        <v>8.837694104909497</v>
      </c>
      <c r="F30" s="11">
        <v>12400642.66468</v>
      </c>
      <c r="G30" s="11">
        <v>11535461.21738</v>
      </c>
      <c r="H30" s="12">
        <f t="shared" si="1"/>
        <v>-6.9769081385132079</v>
      </c>
      <c r="I30" s="12">
        <f t="shared" si="2"/>
        <v>9.2043214693922639</v>
      </c>
      <c r="J30" s="11">
        <v>21524775.358490001</v>
      </c>
      <c r="K30" s="11">
        <v>20329098.12252</v>
      </c>
      <c r="L30" s="12">
        <f t="shared" si="3"/>
        <v>-5.5548883370733604</v>
      </c>
      <c r="M30" s="12">
        <f t="shared" si="4"/>
        <v>9.1769678297578814</v>
      </c>
    </row>
    <row r="31" spans="1:13" ht="14.25" x14ac:dyDescent="0.2">
      <c r="A31" s="10" t="s">
        <v>35</v>
      </c>
      <c r="B31" s="11">
        <v>2048195.4367800001</v>
      </c>
      <c r="C31" s="11">
        <v>2729024.0778800002</v>
      </c>
      <c r="D31" s="12">
        <f t="shared" si="0"/>
        <v>33.24041392116083</v>
      </c>
      <c r="E31" s="12">
        <f t="shared" si="5"/>
        <v>15.519406761068607</v>
      </c>
      <c r="F31" s="11">
        <v>17298714.94272</v>
      </c>
      <c r="G31" s="11">
        <v>20065444.18</v>
      </c>
      <c r="H31" s="12">
        <f t="shared" si="1"/>
        <v>15.993842585656063</v>
      </c>
      <c r="I31" s="12">
        <f t="shared" si="2"/>
        <v>16.010525732651512</v>
      </c>
      <c r="J31" s="11">
        <v>30271808.098620001</v>
      </c>
      <c r="K31" s="11">
        <v>33743806.876060002</v>
      </c>
      <c r="L31" s="12">
        <f t="shared" si="3"/>
        <v>11.469413277624067</v>
      </c>
      <c r="M31" s="12">
        <f t="shared" si="4"/>
        <v>15.232639848991944</v>
      </c>
    </row>
    <row r="32" spans="1:13" ht="14.25" x14ac:dyDescent="0.2">
      <c r="A32" s="10" t="s">
        <v>36</v>
      </c>
      <c r="B32" s="11">
        <v>44142.997860000003</v>
      </c>
      <c r="C32" s="11">
        <v>202630.02340999999</v>
      </c>
      <c r="D32" s="12">
        <f t="shared" si="0"/>
        <v>359.03095220819239</v>
      </c>
      <c r="E32" s="12">
        <f t="shared" si="5"/>
        <v>1.152315870275338</v>
      </c>
      <c r="F32" s="11">
        <v>722352.36818999995</v>
      </c>
      <c r="G32" s="11">
        <v>877876.14217999997</v>
      </c>
      <c r="H32" s="12">
        <f t="shared" si="1"/>
        <v>21.53018122993025</v>
      </c>
      <c r="I32" s="12">
        <f t="shared" si="2"/>
        <v>0.70047084123177028</v>
      </c>
      <c r="J32" s="11">
        <v>1536710.71631</v>
      </c>
      <c r="K32" s="11">
        <v>1608587.15243</v>
      </c>
      <c r="L32" s="12">
        <f t="shared" si="3"/>
        <v>4.6772912661526833</v>
      </c>
      <c r="M32" s="12">
        <f t="shared" si="4"/>
        <v>0.72614891522703973</v>
      </c>
    </row>
    <row r="33" spans="1:13" ht="14.25" x14ac:dyDescent="0.2">
      <c r="A33" s="10" t="s">
        <v>37</v>
      </c>
      <c r="B33" s="11">
        <v>1024650.73094</v>
      </c>
      <c r="C33" s="11">
        <v>1266944.9454399999</v>
      </c>
      <c r="D33" s="12">
        <f t="shared" si="0"/>
        <v>23.646517509212394</v>
      </c>
      <c r="E33" s="12">
        <f t="shared" si="5"/>
        <v>7.2048590965300434</v>
      </c>
      <c r="F33" s="11">
        <v>8360411.5102899997</v>
      </c>
      <c r="G33" s="11">
        <v>9190720.5920800008</v>
      </c>
      <c r="H33" s="12">
        <f t="shared" si="1"/>
        <v>9.9314379533597865</v>
      </c>
      <c r="I33" s="12">
        <f t="shared" si="2"/>
        <v>7.3334169540974008</v>
      </c>
      <c r="J33" s="11">
        <v>14655460.288930001</v>
      </c>
      <c r="K33" s="11">
        <v>15996522.23326</v>
      </c>
      <c r="L33" s="12">
        <f t="shared" si="3"/>
        <v>9.1505958727408263</v>
      </c>
      <c r="M33" s="12">
        <f t="shared" si="4"/>
        <v>7.2211550673767135</v>
      </c>
    </row>
    <row r="34" spans="1:13" ht="14.25" x14ac:dyDescent="0.2">
      <c r="A34" s="10" t="s">
        <v>38</v>
      </c>
      <c r="B34" s="11">
        <v>720295.57866999996</v>
      </c>
      <c r="C34" s="11">
        <v>834706.67172999994</v>
      </c>
      <c r="D34" s="12">
        <f t="shared" si="0"/>
        <v>15.88390883521123</v>
      </c>
      <c r="E34" s="12">
        <f t="shared" si="5"/>
        <v>4.7468076481094545</v>
      </c>
      <c r="F34" s="11">
        <v>5680851.4528000001</v>
      </c>
      <c r="G34" s="11">
        <v>6360493.29495</v>
      </c>
      <c r="H34" s="12">
        <f t="shared" si="1"/>
        <v>11.963731982729726</v>
      </c>
      <c r="I34" s="12">
        <f t="shared" si="2"/>
        <v>5.0751351755600353</v>
      </c>
      <c r="J34" s="11">
        <v>9893738.4168900009</v>
      </c>
      <c r="K34" s="11">
        <v>11041765.96565</v>
      </c>
      <c r="L34" s="12">
        <f t="shared" si="3"/>
        <v>11.6035769330646</v>
      </c>
      <c r="M34" s="12">
        <f t="shared" si="4"/>
        <v>4.9844774440945354</v>
      </c>
    </row>
    <row r="35" spans="1:13" ht="14.25" x14ac:dyDescent="0.2">
      <c r="A35" s="10" t="s">
        <v>39</v>
      </c>
      <c r="B35" s="11">
        <v>978550.27092000004</v>
      </c>
      <c r="C35" s="11">
        <v>989192.44793999998</v>
      </c>
      <c r="D35" s="12">
        <f t="shared" si="0"/>
        <v>1.0875452530399412</v>
      </c>
      <c r="E35" s="12">
        <f t="shared" si="5"/>
        <v>5.6253369433382776</v>
      </c>
      <c r="F35" s="11">
        <v>8789167.9607800003</v>
      </c>
      <c r="G35" s="11">
        <v>7485448.6403299998</v>
      </c>
      <c r="H35" s="12">
        <f t="shared" si="1"/>
        <v>-14.833250727117758</v>
      </c>
      <c r="I35" s="12">
        <f t="shared" si="2"/>
        <v>5.972754303435746</v>
      </c>
      <c r="J35" s="11">
        <v>14534830.459829999</v>
      </c>
      <c r="K35" s="11">
        <v>13076561.395059999</v>
      </c>
      <c r="L35" s="12">
        <f t="shared" si="3"/>
        <v>-10.032927929914472</v>
      </c>
      <c r="M35" s="12">
        <f t="shared" si="4"/>
        <v>5.9030254329572704</v>
      </c>
    </row>
    <row r="36" spans="1:13" ht="14.25" x14ac:dyDescent="0.2">
      <c r="A36" s="10" t="s">
        <v>40</v>
      </c>
      <c r="B36" s="11">
        <v>1596981.80024</v>
      </c>
      <c r="C36" s="11">
        <v>1162003.0794200001</v>
      </c>
      <c r="D36" s="12">
        <f t="shared" si="0"/>
        <v>-27.23755028107583</v>
      </c>
      <c r="E36" s="12">
        <f t="shared" si="5"/>
        <v>6.608075976061893</v>
      </c>
      <c r="F36" s="11">
        <v>13424897.580909999</v>
      </c>
      <c r="G36" s="11">
        <v>8347080.8425799999</v>
      </c>
      <c r="H36" s="12">
        <f t="shared" si="1"/>
        <v>-37.82387692514375</v>
      </c>
      <c r="I36" s="12">
        <f t="shared" si="2"/>
        <v>6.6602638558011513</v>
      </c>
      <c r="J36" s="11">
        <v>24791276.144889999</v>
      </c>
      <c r="K36" s="11">
        <v>15954712.934520001</v>
      </c>
      <c r="L36" s="12">
        <f t="shared" si="3"/>
        <v>-35.643841643026505</v>
      </c>
      <c r="M36" s="12">
        <f t="shared" si="4"/>
        <v>7.2022815006690655</v>
      </c>
    </row>
    <row r="37" spans="1:13" ht="14.25" x14ac:dyDescent="0.2">
      <c r="A37" s="13" t="s">
        <v>41</v>
      </c>
      <c r="B37" s="11">
        <v>416802.67871000001</v>
      </c>
      <c r="C37" s="11">
        <v>372559.96054</v>
      </c>
      <c r="D37" s="12">
        <f t="shared" si="0"/>
        <v>-10.614787387386944</v>
      </c>
      <c r="E37" s="12">
        <f t="shared" si="5"/>
        <v>2.1186729781437168</v>
      </c>
      <c r="F37" s="11">
        <v>3244305.60525</v>
      </c>
      <c r="G37" s="11">
        <v>2763104.1462300001</v>
      </c>
      <c r="H37" s="12">
        <f t="shared" si="1"/>
        <v>-14.832186531420163</v>
      </c>
      <c r="I37" s="12">
        <f t="shared" si="2"/>
        <v>2.2047231867065258</v>
      </c>
      <c r="J37" s="11">
        <v>5274566.9766499996</v>
      </c>
      <c r="K37" s="11">
        <v>4965978.2408100003</v>
      </c>
      <c r="L37" s="12">
        <f t="shared" si="3"/>
        <v>-5.8505036945419766</v>
      </c>
      <c r="M37" s="12">
        <f t="shared" si="4"/>
        <v>2.241743449932339</v>
      </c>
    </row>
    <row r="38" spans="1:13" ht="14.25" x14ac:dyDescent="0.2">
      <c r="A38" s="10" t="s">
        <v>42</v>
      </c>
      <c r="B38" s="11">
        <v>370694.84694999998</v>
      </c>
      <c r="C38" s="11">
        <v>497574.60186</v>
      </c>
      <c r="D38" s="12">
        <f t="shared" si="0"/>
        <v>34.227547524315547</v>
      </c>
      <c r="E38" s="12">
        <f t="shared" si="5"/>
        <v>2.8296059030160219</v>
      </c>
      <c r="F38" s="11">
        <v>3067380.625</v>
      </c>
      <c r="G38" s="11">
        <v>3548586.1446500001</v>
      </c>
      <c r="H38" s="12">
        <f t="shared" si="1"/>
        <v>15.687832013022515</v>
      </c>
      <c r="I38" s="12">
        <f t="shared" si="2"/>
        <v>2.8314713232253728</v>
      </c>
      <c r="J38" s="11">
        <v>6923500.40001</v>
      </c>
      <c r="K38" s="11">
        <v>6339560.94135</v>
      </c>
      <c r="L38" s="12">
        <f t="shared" si="3"/>
        <v>-8.4341651610095472</v>
      </c>
      <c r="M38" s="12">
        <f t="shared" si="4"/>
        <v>2.8618065820200189</v>
      </c>
    </row>
    <row r="39" spans="1:13" ht="14.25" x14ac:dyDescent="0.2">
      <c r="A39" s="10" t="s">
        <v>43</v>
      </c>
      <c r="B39" s="11">
        <v>294368.00948000001</v>
      </c>
      <c r="C39" s="11">
        <v>657533.5183</v>
      </c>
      <c r="D39" s="12">
        <f>(C39-B39)/B39*100</f>
        <v>123.37125540969296</v>
      </c>
      <c r="E39" s="12">
        <f t="shared" si="5"/>
        <v>3.7392598373340404</v>
      </c>
      <c r="F39" s="11">
        <v>2249527.66346</v>
      </c>
      <c r="G39" s="11">
        <v>3035164.2565899999</v>
      </c>
      <c r="H39" s="12">
        <f t="shared" si="1"/>
        <v>34.924513527502562</v>
      </c>
      <c r="I39" s="12">
        <f t="shared" si="2"/>
        <v>2.421804122402353</v>
      </c>
      <c r="J39" s="11">
        <v>3887424.4067099998</v>
      </c>
      <c r="K39" s="11">
        <v>5150149.5247200001</v>
      </c>
      <c r="L39" s="12">
        <f t="shared" si="3"/>
        <v>32.482306686927146</v>
      </c>
      <c r="M39" s="12">
        <f t="shared" si="4"/>
        <v>2.3248821084906832</v>
      </c>
    </row>
    <row r="40" spans="1:13" ht="14.25" x14ac:dyDescent="0.2">
      <c r="A40" s="10" t="s">
        <v>44</v>
      </c>
      <c r="B40" s="11">
        <v>458391.53563</v>
      </c>
      <c r="C40" s="11">
        <v>570182.42648999998</v>
      </c>
      <c r="D40" s="12">
        <f>(C40-B40)/B40*100</f>
        <v>24.387642914557276</v>
      </c>
      <c r="E40" s="12">
        <f t="shared" si="5"/>
        <v>3.2425118841697929</v>
      </c>
      <c r="F40" s="11">
        <v>3819088.0679000001</v>
      </c>
      <c r="G40" s="11">
        <v>4153316.2373600001</v>
      </c>
      <c r="H40" s="12">
        <f t="shared" si="1"/>
        <v>8.7515177319223714</v>
      </c>
      <c r="I40" s="12">
        <f t="shared" si="2"/>
        <v>3.313994741286193</v>
      </c>
      <c r="J40" s="11">
        <v>6533514.8486000001</v>
      </c>
      <c r="K40" s="11">
        <v>7010986.4771299995</v>
      </c>
      <c r="L40" s="12">
        <f t="shared" si="3"/>
        <v>7.3080361733977224</v>
      </c>
      <c r="M40" s="12">
        <f t="shared" si="4"/>
        <v>3.1649017072831165</v>
      </c>
    </row>
    <row r="41" spans="1:13" ht="14.25" x14ac:dyDescent="0.2">
      <c r="A41" s="10" t="s">
        <v>45</v>
      </c>
      <c r="B41" s="11">
        <v>9550.5758000000005</v>
      </c>
      <c r="C41" s="11">
        <v>12021.588599999999</v>
      </c>
      <c r="D41" s="12">
        <f t="shared" si="0"/>
        <v>25.872919620197127</v>
      </c>
      <c r="E41" s="12">
        <f t="shared" si="5"/>
        <v>6.8364337606928574E-2</v>
      </c>
      <c r="F41" s="11">
        <v>78185.336169999995</v>
      </c>
      <c r="G41" s="11">
        <v>103268.19372</v>
      </c>
      <c r="H41" s="12">
        <f t="shared" si="1"/>
        <v>32.081281195059162</v>
      </c>
      <c r="I41" s="12">
        <f t="shared" si="2"/>
        <v>8.2399275993425891E-2</v>
      </c>
      <c r="J41" s="11">
        <v>141960.15687999999</v>
      </c>
      <c r="K41" s="11">
        <v>160656.04405999999</v>
      </c>
      <c r="L41" s="12">
        <f t="shared" si="3"/>
        <v>13.169812989009138</v>
      </c>
      <c r="M41" s="12">
        <f t="shared" si="4"/>
        <v>7.2523401633914977E-2</v>
      </c>
    </row>
    <row r="42" spans="1:13" ht="15.75" x14ac:dyDescent="0.25">
      <c r="A42" s="8" t="s">
        <v>8</v>
      </c>
      <c r="B42" s="7">
        <f>B43</f>
        <v>487990.84642999998</v>
      </c>
      <c r="C42" s="7">
        <f>C43</f>
        <v>462858.99057999998</v>
      </c>
      <c r="D42" s="9">
        <f t="shared" si="0"/>
        <v>-5.1500670624986897</v>
      </c>
      <c r="E42" s="9">
        <f t="shared" si="5"/>
        <v>2.6321852584785086</v>
      </c>
      <c r="F42" s="7">
        <f>F43</f>
        <v>3843397.4289799999</v>
      </c>
      <c r="G42" s="7">
        <f>G43</f>
        <v>3277392.1353099998</v>
      </c>
      <c r="H42" s="9">
        <f t="shared" si="1"/>
        <v>-14.726691791023347</v>
      </c>
      <c r="I42" s="9">
        <f t="shared" si="2"/>
        <v>2.6150814628201489</v>
      </c>
      <c r="J42" s="7">
        <f>J43</f>
        <v>6479053.8887400003</v>
      </c>
      <c r="K42" s="7">
        <f>K43</f>
        <v>5889074.8702699998</v>
      </c>
      <c r="L42" s="9">
        <f t="shared" si="3"/>
        <v>-9.1059439943126534</v>
      </c>
      <c r="M42" s="9">
        <f t="shared" si="4"/>
        <v>2.6584480189819693</v>
      </c>
    </row>
    <row r="43" spans="1:13" ht="14.25" x14ac:dyDescent="0.2">
      <c r="A43" s="10" t="s">
        <v>46</v>
      </c>
      <c r="B43" s="11">
        <v>487990.84642999998</v>
      </c>
      <c r="C43" s="11">
        <v>462858.99057999998</v>
      </c>
      <c r="D43" s="12">
        <f t="shared" si="0"/>
        <v>-5.1500670624986897</v>
      </c>
      <c r="E43" s="12">
        <f t="shared" si="5"/>
        <v>2.6321852584785086</v>
      </c>
      <c r="F43" s="11">
        <v>3843397.4289799999</v>
      </c>
      <c r="G43" s="11">
        <v>3277392.1353099998</v>
      </c>
      <c r="H43" s="12">
        <f t="shared" si="1"/>
        <v>-14.726691791023347</v>
      </c>
      <c r="I43" s="12">
        <f t="shared" si="2"/>
        <v>2.6150814628201489</v>
      </c>
      <c r="J43" s="11">
        <v>6479053.8887400003</v>
      </c>
      <c r="K43" s="11">
        <v>5889074.8702699998</v>
      </c>
      <c r="L43" s="12">
        <f t="shared" si="3"/>
        <v>-9.1059439943126534</v>
      </c>
      <c r="M43" s="12">
        <f t="shared" si="4"/>
        <v>2.6584480189819693</v>
      </c>
    </row>
    <row r="44" spans="1:13" ht="15.75" x14ac:dyDescent="0.25">
      <c r="A44" s="8" t="s">
        <v>9</v>
      </c>
      <c r="B44" s="7">
        <f>B8+B22+B42</f>
        <v>16308060.2819</v>
      </c>
      <c r="C44" s="7">
        <f>C8+C22+C42</f>
        <v>17584590.183729999</v>
      </c>
      <c r="D44" s="9">
        <f t="shared" si="0"/>
        <v>7.8276010743398752</v>
      </c>
      <c r="E44" s="9">
        <f t="shared" si="5"/>
        <v>100</v>
      </c>
      <c r="F44" s="14">
        <f>F8+F22+F42</f>
        <v>130207965.16674002</v>
      </c>
      <c r="G44" s="14">
        <f>G8+G22+G42</f>
        <v>125326578.99595998</v>
      </c>
      <c r="H44" s="15">
        <f t="shared" si="1"/>
        <v>-3.7489151792896012</v>
      </c>
      <c r="I44" s="15">
        <f t="shared" si="2"/>
        <v>100</v>
      </c>
      <c r="J44" s="14">
        <f>J8+J22+J42</f>
        <v>225962285.52588999</v>
      </c>
      <c r="K44" s="14">
        <f>K8+K22+K42</f>
        <v>221523040.06776002</v>
      </c>
      <c r="L44" s="15">
        <f t="shared" si="3"/>
        <v>-1.9645957500378257</v>
      </c>
      <c r="M44" s="15">
        <f t="shared" si="4"/>
        <v>100</v>
      </c>
    </row>
    <row r="45" spans="1:13" ht="30" x14ac:dyDescent="0.2">
      <c r="A45" s="18" t="s">
        <v>47</v>
      </c>
      <c r="B45" s="19">
        <f>B46-B44</f>
        <v>2228487.2490999997</v>
      </c>
      <c r="C45" s="19">
        <f>C46-C44</f>
        <v>2508588.7842699997</v>
      </c>
      <c r="D45" s="20">
        <f t="shared" si="0"/>
        <v>12.569133401284763</v>
      </c>
      <c r="E45" s="20">
        <f t="shared" ref="E45:E46" si="6">C45/C$46*100</f>
        <v>12.484777984932743</v>
      </c>
      <c r="F45" s="19">
        <f>F46-F44</f>
        <v>14018586.163259998</v>
      </c>
      <c r="G45" s="19">
        <f>G46-G44</f>
        <v>18108092.596040025</v>
      </c>
      <c r="H45" s="21">
        <f t="shared" si="1"/>
        <v>29.172031937841435</v>
      </c>
      <c r="I45" s="20">
        <f t="shared" ref="I45:I46" si="7">G45/G$46*100</f>
        <v>12.624627222313794</v>
      </c>
      <c r="J45" s="19">
        <f>J46-J44</f>
        <v>22243219.947109997</v>
      </c>
      <c r="K45" s="19">
        <f>K46-K44</f>
        <v>31854827.857239962</v>
      </c>
      <c r="L45" s="21">
        <f t="shared" si="3"/>
        <v>43.211405241617342</v>
      </c>
      <c r="M45" s="20">
        <f t="shared" ref="M45:M46" si="8">K45/K$46*100</f>
        <v>12.572064055203516</v>
      </c>
    </row>
    <row r="46" spans="1:13" ht="20.25" x14ac:dyDescent="0.2">
      <c r="A46" s="22" t="s">
        <v>48</v>
      </c>
      <c r="B46" s="23">
        <v>18536547.530999999</v>
      </c>
      <c r="C46" s="23">
        <v>20093178.967999998</v>
      </c>
      <c r="D46" s="24">
        <f t="shared" si="0"/>
        <v>8.3976341030967738</v>
      </c>
      <c r="E46" s="25">
        <f t="shared" si="6"/>
        <v>100</v>
      </c>
      <c r="F46" s="23">
        <v>144226551.33000001</v>
      </c>
      <c r="G46" s="23">
        <v>143434671.59200001</v>
      </c>
      <c r="H46" s="24">
        <f t="shared" si="1"/>
        <v>-0.5490526749045892</v>
      </c>
      <c r="I46" s="25">
        <f t="shared" si="7"/>
        <v>100</v>
      </c>
      <c r="J46" s="23">
        <v>248205505.47299999</v>
      </c>
      <c r="K46" s="23">
        <v>253377867.92499998</v>
      </c>
      <c r="L46" s="24">
        <f t="shared" si="3"/>
        <v>2.0839031922934708</v>
      </c>
      <c r="M46" s="25">
        <f t="shared" si="8"/>
        <v>100</v>
      </c>
    </row>
  </sheetData>
  <mergeCells count="5">
    <mergeCell ref="B6:E6"/>
    <mergeCell ref="F6:I6"/>
    <mergeCell ref="J6:M6"/>
    <mergeCell ref="A5:M5"/>
    <mergeCell ref="B1:J1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Döndü Alagöz</cp:lastModifiedBy>
  <cp:lastPrinted>2016-02-26T09:44:09Z</cp:lastPrinted>
  <dcterms:created xsi:type="dcterms:W3CDTF">2013-08-01T04:41:02Z</dcterms:created>
  <dcterms:modified xsi:type="dcterms:W3CDTF">2023-08-03T12:26:02Z</dcterms:modified>
</cp:coreProperties>
</file>