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ownloads\"/>
    </mc:Choice>
  </mc:AlternateContent>
  <xr:revisionPtr revIDLastSave="0" documentId="13_ncr:1_{7CE81701-CB6C-4644-B999-43328962108B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2" i="1"/>
  <c r="I40" i="1"/>
  <c r="I39" i="1"/>
  <c r="I38" i="1"/>
  <c r="I37" i="1"/>
  <c r="I36" i="1"/>
  <c r="I35" i="1"/>
  <c r="I34" i="1"/>
  <c r="I33" i="1"/>
  <c r="I32" i="1"/>
  <c r="I31" i="1"/>
  <c r="I30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10" i="1"/>
  <c r="E11" i="1"/>
  <c r="E12" i="1"/>
  <c r="E13" i="1"/>
  <c r="E14" i="1"/>
  <c r="E15" i="1"/>
  <c r="E16" i="1"/>
  <c r="E17" i="1"/>
  <c r="E19" i="1"/>
  <c r="E21" i="1"/>
  <c r="E24" i="1"/>
  <c r="E25" i="1"/>
  <c r="E26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2" i="1"/>
  <c r="K29" i="1"/>
  <c r="M29" i="1" s="1"/>
  <c r="J29" i="1"/>
  <c r="G29" i="1"/>
  <c r="I29" i="1" s="1"/>
  <c r="F29" i="1"/>
  <c r="C29" i="1"/>
  <c r="B29" i="1"/>
  <c r="M45" i="1" l="1"/>
  <c r="L45" i="1"/>
  <c r="I45" i="1"/>
  <c r="H45" i="1"/>
  <c r="E45" i="1"/>
  <c r="D45" i="1"/>
  <c r="K41" i="1" l="1"/>
  <c r="J41" i="1"/>
  <c r="G41" i="1"/>
  <c r="F41" i="1"/>
  <c r="C41" i="1"/>
  <c r="B41" i="1"/>
  <c r="K27" i="1"/>
  <c r="M27" i="1" s="1"/>
  <c r="J27" i="1"/>
  <c r="G27" i="1"/>
  <c r="F27" i="1"/>
  <c r="C27" i="1"/>
  <c r="E27" i="1" s="1"/>
  <c r="B27" i="1"/>
  <c r="K23" i="1"/>
  <c r="M23" i="1" s="1"/>
  <c r="J23" i="1"/>
  <c r="G23" i="1"/>
  <c r="I23" i="1" s="1"/>
  <c r="F23" i="1"/>
  <c r="C23" i="1"/>
  <c r="B23" i="1"/>
  <c r="K20" i="1"/>
  <c r="J20" i="1"/>
  <c r="G20" i="1"/>
  <c r="F20" i="1"/>
  <c r="C20" i="1"/>
  <c r="E20" i="1" s="1"/>
  <c r="B20" i="1"/>
  <c r="K18" i="1"/>
  <c r="M18" i="1" s="1"/>
  <c r="J18" i="1"/>
  <c r="G18" i="1"/>
  <c r="I18" i="1" s="1"/>
  <c r="F18" i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I9" i="1" l="1"/>
  <c r="E41" i="1"/>
  <c r="M9" i="1"/>
  <c r="I20" i="1"/>
  <c r="I41" i="1"/>
  <c r="I27" i="1"/>
  <c r="E18" i="1"/>
  <c r="M20" i="1"/>
  <c r="M41" i="1"/>
  <c r="H18" i="1"/>
  <c r="E23" i="1"/>
  <c r="E9" i="1"/>
  <c r="L23" i="1"/>
  <c r="L18" i="1"/>
  <c r="L41" i="1"/>
  <c r="G22" i="1"/>
  <c r="H41" i="1"/>
  <c r="L29" i="1"/>
  <c r="K22" i="1"/>
  <c r="H23" i="1"/>
  <c r="J22" i="1"/>
  <c r="F8" i="1"/>
  <c r="H20" i="1"/>
  <c r="L9" i="1"/>
  <c r="D9" i="1"/>
  <c r="H9" i="1"/>
  <c r="D20" i="1"/>
  <c r="D18" i="1"/>
  <c r="H27" i="1"/>
  <c r="J8" i="1"/>
  <c r="B8" i="1"/>
  <c r="K8" i="1"/>
  <c r="M8" i="1" s="1"/>
  <c r="D41" i="1"/>
  <c r="C8" i="1"/>
  <c r="E8" i="1" s="1"/>
  <c r="D27" i="1"/>
  <c r="D29" i="1"/>
  <c r="G8" i="1"/>
  <c r="I8" i="1" s="1"/>
  <c r="D23" i="1"/>
  <c r="B22" i="1"/>
  <c r="F22" i="1"/>
  <c r="H29" i="1"/>
  <c r="L27" i="1"/>
  <c r="L20" i="1"/>
  <c r="C22" i="1"/>
  <c r="E22" i="1" s="1"/>
  <c r="I22" i="1" l="1"/>
  <c r="M22" i="1"/>
  <c r="K43" i="1"/>
  <c r="M43" i="1" s="1"/>
  <c r="L22" i="1"/>
  <c r="J43" i="1"/>
  <c r="L8" i="1"/>
  <c r="D8" i="1"/>
  <c r="G43" i="1"/>
  <c r="I43" i="1" s="1"/>
  <c r="H8" i="1"/>
  <c r="F43" i="1"/>
  <c r="F44" i="1" s="1"/>
  <c r="H22" i="1"/>
  <c r="D22" i="1"/>
  <c r="B43" i="1"/>
  <c r="B44" i="1" s="1"/>
  <c r="C43" i="1"/>
  <c r="C44" i="1" l="1"/>
  <c r="E43" i="1"/>
  <c r="G44" i="1"/>
  <c r="I44" i="1" s="1"/>
  <c r="J44" i="1"/>
  <c r="D44" i="1"/>
  <c r="E44" i="1"/>
  <c r="K44" i="1"/>
  <c r="M44" i="1" s="1"/>
  <c r="L43" i="1"/>
  <c r="H43" i="1"/>
  <c r="D43" i="1"/>
  <c r="L44" i="1" l="1"/>
  <c r="H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<sst xmlns="http://schemas.openxmlformats.org/spreadsheetml/2006/main" count="52" uniqueCount="48">
  <si>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</si>
  <si>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</si>
  <si>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</si>
  <si>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</si>
  <si>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</si>
  <si>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</si>
  <si>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</si>
  <si>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</si>
  <si>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</si>
  <si>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</si>
  <si>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</si>
  <si>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</si>
  <si>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('25/'24)</t>
  </si>
  <si>
    <t xml:space="preserve"> Pay(25)  (%)</t>
  </si>
  <si>
    <t>1 - 31 AĞUSTOS İHRACAT RAKAMLARI</t>
  </si>
  <si>
    <t xml:space="preserve">SEKTÖREL BAZDA İHRACAT RAKAMLARI -1.000 $ </t>
  </si>
  <si>
    <t>1 - 31 AĞUSTOS</t>
  </si>
  <si>
    <t>1 OCAK  -  31 AĞUSTOS</t>
  </si>
  <si>
    <t>2023 - 2024</t>
  </si>
  <si>
    <t>2024 - 2025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</si>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</sst>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3445192</xdr:colOff>
      <xdr:row>3</xdr:row>
      <xdr:rowOff>134302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A28" sqref="A28"/>
    </sheetView>
  </sheetViews>
  <sheetFormatPr defaultColWidth="9.140625" defaultRowHeight="12.75" x14ac:dyDescent="0.2"/>
  <cols>
    <col min="1" max="1" width="52.28515625" style="1" customWidth="1"/>
    <col min="2" max="3" width="18.7109375" style="1" customWidth="1"/>
    <col min="4" max="5" width="9.7109375" style="1" customWidth="1"/>
    <col min="6" max="7" width="18.7109375" style="1" customWidth="1"/>
    <col min="8" max="9" width="9.7109375" style="1" customWidth="1"/>
    <col min="10" max="11" width="18.7109375" style="1" customWidth="1"/>
    <col min="12" max="13" width="9.7109375" style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2024</v>
      </c>
      <c r="C7" s="5">
        <v>2025</v>
      </c>
      <c r="D7" s="6" t="s">
        <v>12</v>
      </c>
      <c r="E7" s="6" t="s">
        <v>13</v>
      </c>
      <c r="F7" s="4">
        <v>2024</v>
      </c>
      <c r="G7" s="5">
        <v>2025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2839022.39952</v>
      </c>
      <c r="C8" s="7">
        <f>C9+C18+C20</f>
        <v>2727166.47646</v>
      </c>
      <c r="D8" s="9">
        <f t="shared" ref="D8:D45" si="0">(C8-B8)/B8*100</f>
        <v>-3.939945069785701</v>
      </c>
      <c r="E8" s="9">
        <f t="shared" ref="E8:E43" si="1">C8/C$45*100</f>
        <v>12.512913942157015</v>
      </c>
      <c r="F8" s="7">
        <f>F9+F18+F20</f>
        <v>23114013.377119999</v>
      </c>
      <c r="G8" s="7">
        <f>G9+G18+G20</f>
        <v>23131490.743130002</v>
      </c>
      <c r="H8" s="9">
        <f t="shared" ref="H8:H45" si="2">(G8-F8)/F8*100</f>
        <v>7.5613722830597696E-2</v>
      </c>
      <c r="I8" s="9">
        <f t="shared" ref="I8:I44" si="3">G8/G$45*100</f>
        <v>12.987048106612981</v>
      </c>
      <c r="J8" s="7">
        <f>J9+J18+J20</f>
        <v>36015857.413290001</v>
      </c>
      <c r="K8" s="7">
        <f>K9+K18+K20</f>
        <v>36207273.648139998</v>
      </c>
      <c r="L8" s="9">
        <f t="shared" ref="L8:L45" si="4">(K8-J8)/J8*100</f>
        <v>0.53147765622640286</v>
      </c>
      <c r="M8" s="9">
        <f t="shared" ref="M8:M44" si="5">K8/K$45*100</f>
        <v>13.450695108615044</v>
      </c>
    </row>
    <row r="9" spans="1:13" ht="15.75" x14ac:dyDescent="0.25">
      <c r="A9" s="8" t="s">
        <v>2</v>
      </c>
      <c r="B9" s="7">
        <f>B10+B11+B12+B13+B14+B15+B16+B17</f>
        <v>1836873.3455400001</v>
      </c>
      <c r="C9" s="7">
        <f>C10+C11+C12+C13+C14+C15+C16+C17</f>
        <v>1731677.08571</v>
      </c>
      <c r="D9" s="9">
        <f t="shared" si="0"/>
        <v>-5.7269196096410635</v>
      </c>
      <c r="E9" s="9">
        <f t="shared" si="1"/>
        <v>7.9453625351177921</v>
      </c>
      <c r="F9" s="7">
        <f>F10+F11+F12+F13+F14+F15+F16+F17</f>
        <v>15480203.410589999</v>
      </c>
      <c r="G9" s="7">
        <f>G10+G11+G12+G13+G14+G15+G16+G17</f>
        <v>15456379.062530002</v>
      </c>
      <c r="H9" s="9">
        <f t="shared" si="2"/>
        <v>-0.15390203492868021</v>
      </c>
      <c r="I9" s="9">
        <f t="shared" si="3"/>
        <v>8.6778989157341684</v>
      </c>
      <c r="J9" s="7">
        <f>J10+J11+J12+J13+J14+J15+J16+J17</f>
        <v>24466711.880360004</v>
      </c>
      <c r="K9" s="7">
        <f>K10+K11+K12+K13+K14+K15+K16+K17</f>
        <v>24411510.063760001</v>
      </c>
      <c r="L9" s="9">
        <f t="shared" si="4"/>
        <v>-0.22562008687531948</v>
      </c>
      <c r="M9" s="9">
        <f t="shared" si="5"/>
        <v>9.0686689696502807</v>
      </c>
    </row>
    <row r="10" spans="1:13" ht="14.25" x14ac:dyDescent="0.2">
      <c r="A10" s="10" t="s">
        <v>20</v>
      </c>
      <c r="B10" s="11">
        <v>964862.98733000003</v>
      </c>
      <c r="C10" s="11">
        <v>969383.17026000004</v>
      </c>
      <c r="D10" s="12">
        <f t="shared" si="0"/>
        <v>0.46847925450103606</v>
      </c>
      <c r="E10" s="12">
        <f t="shared" si="1"/>
        <v>4.4477696140441791</v>
      </c>
      <c r="F10" s="11">
        <v>7734654.2539900001</v>
      </c>
      <c r="G10" s="11">
        <v>8063635.4376699999</v>
      </c>
      <c r="H10" s="12">
        <f t="shared" si="2"/>
        <v>4.253340522755642</v>
      </c>
      <c r="I10" s="12">
        <f t="shared" si="3"/>
        <v>4.5272837149206193</v>
      </c>
      <c r="J10" s="11">
        <v>12362127.68983</v>
      </c>
      <c r="K10" s="11">
        <v>12224243.09633</v>
      </c>
      <c r="L10" s="12">
        <f t="shared" si="4"/>
        <v>-1.1153791398986563</v>
      </c>
      <c r="M10" s="12">
        <f t="shared" si="5"/>
        <v>4.5412026439823858</v>
      </c>
    </row>
    <row r="11" spans="1:13" ht="14.25" x14ac:dyDescent="0.2">
      <c r="A11" s="10" t="s">
        <v>21</v>
      </c>
      <c r="B11" s="11">
        <v>213027.75344999999</v>
      </c>
      <c r="C11" s="11">
        <v>177336.71364</v>
      </c>
      <c r="D11" s="12">
        <f t="shared" si="0"/>
        <v>-16.754173684874857</v>
      </c>
      <c r="E11" s="12">
        <f t="shared" si="1"/>
        <v>0.81366467933510034</v>
      </c>
      <c r="F11" s="11">
        <v>2135202.4489899999</v>
      </c>
      <c r="G11" s="11">
        <v>1989790.8601800001</v>
      </c>
      <c r="H11" s="12">
        <f t="shared" si="2"/>
        <v>-6.8102014813060423</v>
      </c>
      <c r="I11" s="12">
        <f t="shared" si="3"/>
        <v>1.1171571218742724</v>
      </c>
      <c r="J11" s="11">
        <v>3573035.65362</v>
      </c>
      <c r="K11" s="11">
        <v>3255350.0470799999</v>
      </c>
      <c r="L11" s="12">
        <f t="shared" si="4"/>
        <v>-8.8911960959062579</v>
      </c>
      <c r="M11" s="12">
        <f t="shared" si="5"/>
        <v>1.2093349358641388</v>
      </c>
    </row>
    <row r="12" spans="1:13" ht="14.25" x14ac:dyDescent="0.2">
      <c r="A12" s="10" t="s">
        <v>22</v>
      </c>
      <c r="B12" s="11">
        <v>219206.78563</v>
      </c>
      <c r="C12" s="11">
        <v>210360.86827000001</v>
      </c>
      <c r="D12" s="12">
        <f t="shared" si="0"/>
        <v>-4.0354213189965069</v>
      </c>
      <c r="E12" s="12">
        <f t="shared" si="1"/>
        <v>0.96518766425902314</v>
      </c>
      <c r="F12" s="11">
        <v>1730876.4164</v>
      </c>
      <c r="G12" s="11">
        <v>1677582.50018</v>
      </c>
      <c r="H12" s="12">
        <f t="shared" si="2"/>
        <v>-3.0790133665836463</v>
      </c>
      <c r="I12" s="12">
        <f t="shared" si="3"/>
        <v>0.94186945729472193</v>
      </c>
      <c r="J12" s="11">
        <v>2654007.4078199998</v>
      </c>
      <c r="K12" s="11">
        <v>2671919.5121200001</v>
      </c>
      <c r="L12" s="12">
        <f t="shared" si="4"/>
        <v>0.67490784868280496</v>
      </c>
      <c r="M12" s="12">
        <f t="shared" si="5"/>
        <v>0.99259543984283949</v>
      </c>
    </row>
    <row r="13" spans="1:13" ht="14.25" x14ac:dyDescent="0.2">
      <c r="A13" s="10" t="s">
        <v>23</v>
      </c>
      <c r="B13" s="11">
        <v>118687.20621</v>
      </c>
      <c r="C13" s="11">
        <v>112217.82356999999</v>
      </c>
      <c r="D13" s="12">
        <f t="shared" si="0"/>
        <v>-5.4507834892948495</v>
      </c>
      <c r="E13" s="12">
        <f t="shared" si="1"/>
        <v>0.51488311448087865</v>
      </c>
      <c r="F13" s="11">
        <v>1048139.05434</v>
      </c>
      <c r="G13" s="11">
        <v>1098797.95368</v>
      </c>
      <c r="H13" s="12">
        <f t="shared" si="2"/>
        <v>4.8332231425055783</v>
      </c>
      <c r="I13" s="12">
        <f t="shared" si="3"/>
        <v>0.61691406067843946</v>
      </c>
      <c r="J13" s="11">
        <v>1716160.79455</v>
      </c>
      <c r="K13" s="11">
        <v>1899473.4911499999</v>
      </c>
      <c r="L13" s="12">
        <f t="shared" si="4"/>
        <v>10.681557181713087</v>
      </c>
      <c r="M13" s="12">
        <f t="shared" si="5"/>
        <v>0.70563829369317155</v>
      </c>
    </row>
    <row r="14" spans="1:13" ht="14.25" x14ac:dyDescent="0.2">
      <c r="A14" s="10" t="s">
        <v>24</v>
      </c>
      <c r="B14" s="11">
        <v>161813.43124999999</v>
      </c>
      <c r="C14" s="11">
        <v>124785.57629</v>
      </c>
      <c r="D14" s="12">
        <f t="shared" si="0"/>
        <v>-22.883054066625881</v>
      </c>
      <c r="E14" s="12">
        <f t="shared" si="1"/>
        <v>0.57254707067463484</v>
      </c>
      <c r="F14" s="11">
        <v>1542375.63298</v>
      </c>
      <c r="G14" s="11">
        <v>1467950.10665</v>
      </c>
      <c r="H14" s="12">
        <f t="shared" si="2"/>
        <v>-4.8253826589702804</v>
      </c>
      <c r="I14" s="12">
        <f t="shared" si="3"/>
        <v>0.82417250426599797</v>
      </c>
      <c r="J14" s="11">
        <v>2348554.0044499999</v>
      </c>
      <c r="K14" s="11">
        <v>2558552.9202899998</v>
      </c>
      <c r="L14" s="12">
        <f t="shared" si="4"/>
        <v>8.9416260150755562</v>
      </c>
      <c r="M14" s="12">
        <f t="shared" si="5"/>
        <v>0.9504807123704917</v>
      </c>
    </row>
    <row r="15" spans="1:13" ht="14.25" x14ac:dyDescent="0.2">
      <c r="A15" s="10" t="s">
        <v>25</v>
      </c>
      <c r="B15" s="11">
        <v>55487.356070000002</v>
      </c>
      <c r="C15" s="11">
        <v>32591.382269999998</v>
      </c>
      <c r="D15" s="12">
        <f t="shared" si="0"/>
        <v>-41.263407416845773</v>
      </c>
      <c r="E15" s="12">
        <f t="shared" si="1"/>
        <v>0.14953731835608874</v>
      </c>
      <c r="F15" s="11">
        <v>550628.05674999999</v>
      </c>
      <c r="G15" s="11">
        <v>345888.41457000002</v>
      </c>
      <c r="H15" s="12">
        <f t="shared" si="2"/>
        <v>-37.18292950570757</v>
      </c>
      <c r="I15" s="12">
        <f t="shared" si="3"/>
        <v>0.19419714576220379</v>
      </c>
      <c r="J15" s="11">
        <v>747982.71178999997</v>
      </c>
      <c r="K15" s="11">
        <v>608330.10808999999</v>
      </c>
      <c r="L15" s="12">
        <f t="shared" si="4"/>
        <v>-18.670565709439575</v>
      </c>
      <c r="M15" s="12">
        <f t="shared" si="5"/>
        <v>0.22598947628109425</v>
      </c>
    </row>
    <row r="16" spans="1:13" ht="14.25" x14ac:dyDescent="0.2">
      <c r="A16" s="10" t="s">
        <v>26</v>
      </c>
      <c r="B16" s="11">
        <v>98098.891300000003</v>
      </c>
      <c r="C16" s="11">
        <v>95599.579100000003</v>
      </c>
      <c r="D16" s="12">
        <f t="shared" si="0"/>
        <v>-2.5477476522713771</v>
      </c>
      <c r="E16" s="12">
        <f t="shared" si="1"/>
        <v>0.43863450086754446</v>
      </c>
      <c r="F16" s="11">
        <v>640370.03009999997</v>
      </c>
      <c r="G16" s="11">
        <v>700959.32238000003</v>
      </c>
      <c r="H16" s="12">
        <f t="shared" si="2"/>
        <v>9.4616064825111277</v>
      </c>
      <c r="I16" s="12">
        <f t="shared" si="3"/>
        <v>0.3935497517915737</v>
      </c>
      <c r="J16" s="11">
        <v>931627.40530999994</v>
      </c>
      <c r="K16" s="11">
        <v>1039157.34225</v>
      </c>
      <c r="L16" s="12">
        <f t="shared" si="4"/>
        <v>11.542161203836566</v>
      </c>
      <c r="M16" s="12">
        <f t="shared" si="5"/>
        <v>0.38603814019014143</v>
      </c>
    </row>
    <row r="17" spans="1:13" ht="14.25" x14ac:dyDescent="0.2">
      <c r="A17" s="10" t="s">
        <v>27</v>
      </c>
      <c r="B17" s="11">
        <v>5688.9342999999999</v>
      </c>
      <c r="C17" s="11">
        <v>9401.9723099999992</v>
      </c>
      <c r="D17" s="12">
        <f t="shared" si="0"/>
        <v>65.267725275013277</v>
      </c>
      <c r="E17" s="12">
        <f t="shared" si="1"/>
        <v>4.3138573100342491E-2</v>
      </c>
      <c r="F17" s="11">
        <v>97957.517040000006</v>
      </c>
      <c r="G17" s="11">
        <v>111774.46722000001</v>
      </c>
      <c r="H17" s="12">
        <f t="shared" si="2"/>
        <v>14.10504328560919</v>
      </c>
      <c r="I17" s="12">
        <f t="shared" si="3"/>
        <v>6.2755159146338349E-2</v>
      </c>
      <c r="J17" s="11">
        <v>133216.21299</v>
      </c>
      <c r="K17" s="11">
        <v>154483.54644999999</v>
      </c>
      <c r="L17" s="12">
        <f t="shared" si="4"/>
        <v>15.964523373439873</v>
      </c>
      <c r="M17" s="12">
        <f t="shared" si="5"/>
        <v>5.7389327426017447E-2</v>
      </c>
    </row>
    <row r="18" spans="1:13" ht="15.75" x14ac:dyDescent="0.25">
      <c r="A18" s="8" t="s">
        <v>3</v>
      </c>
      <c r="B18" s="7">
        <f>B19</f>
        <v>337285.63448000001</v>
      </c>
      <c r="C18" s="7">
        <f>C19</f>
        <v>338681.24838</v>
      </c>
      <c r="D18" s="9">
        <f t="shared" si="0"/>
        <v>0.41377804369037013</v>
      </c>
      <c r="E18" s="9">
        <f t="shared" si="1"/>
        <v>1.5539532886537379</v>
      </c>
      <c r="F18" s="7">
        <f>F19</f>
        <v>2469911.0831300002</v>
      </c>
      <c r="G18" s="7">
        <f>G19</f>
        <v>2511059.3268599999</v>
      </c>
      <c r="H18" s="9">
        <f t="shared" si="2"/>
        <v>1.6659807719820647</v>
      </c>
      <c r="I18" s="9">
        <f t="shared" si="3"/>
        <v>1.409820432181851</v>
      </c>
      <c r="J18" s="7">
        <f>J19</f>
        <v>3668424.7279400001</v>
      </c>
      <c r="K18" s="7">
        <f>K19</f>
        <v>3904030.4166100002</v>
      </c>
      <c r="L18" s="9">
        <f t="shared" si="4"/>
        <v>6.4225302723412883</v>
      </c>
      <c r="M18" s="9">
        <f t="shared" si="5"/>
        <v>1.4503141920843872</v>
      </c>
    </row>
    <row r="19" spans="1:13" ht="14.25" x14ac:dyDescent="0.2">
      <c r="A19" s="10" t="s">
        <v>28</v>
      </c>
      <c r="B19" s="11">
        <v>337285.63448000001</v>
      </c>
      <c r="C19" s="11">
        <v>338681.24838</v>
      </c>
      <c r="D19" s="12">
        <f t="shared" si="0"/>
        <v>0.41377804369037013</v>
      </c>
      <c r="E19" s="12">
        <f t="shared" si="1"/>
        <v>1.5539532886537379</v>
      </c>
      <c r="F19" s="11">
        <v>2469911.0831300002</v>
      </c>
      <c r="G19" s="11">
        <v>2511059.3268599999</v>
      </c>
      <c r="H19" s="12">
        <f t="shared" si="2"/>
        <v>1.6659807719820647</v>
      </c>
      <c r="I19" s="12">
        <f t="shared" si="3"/>
        <v>1.409820432181851</v>
      </c>
      <c r="J19" s="11">
        <v>3668424.7279400001</v>
      </c>
      <c r="K19" s="11">
        <v>3904030.4166100002</v>
      </c>
      <c r="L19" s="12">
        <f t="shared" si="4"/>
        <v>6.4225302723412883</v>
      </c>
      <c r="M19" s="12">
        <f t="shared" si="5"/>
        <v>1.4503141920843872</v>
      </c>
    </row>
    <row r="20" spans="1:13" ht="15.75" x14ac:dyDescent="0.25">
      <c r="A20" s="8" t="s">
        <v>11</v>
      </c>
      <c r="B20" s="7">
        <f>B21</f>
        <v>664863.41949999996</v>
      </c>
      <c r="C20" s="7">
        <f>C21</f>
        <v>656808.14237000002</v>
      </c>
      <c r="D20" s="9">
        <f t="shared" si="0"/>
        <v>-1.2115687062551566</v>
      </c>
      <c r="E20" s="9">
        <f t="shared" si="1"/>
        <v>3.0135981183854823</v>
      </c>
      <c r="F20" s="7">
        <f>F21</f>
        <v>5163898.8833999997</v>
      </c>
      <c r="G20" s="7">
        <f>G21</f>
        <v>5164052.3537400002</v>
      </c>
      <c r="H20" s="9">
        <f t="shared" si="2"/>
        <v>2.9719857701670954E-3</v>
      </c>
      <c r="I20" s="9">
        <f t="shared" si="3"/>
        <v>2.8993287586969623</v>
      </c>
      <c r="J20" s="7">
        <f>J21</f>
        <v>7880720.8049900001</v>
      </c>
      <c r="K20" s="7">
        <f>K21</f>
        <v>7891733.1677700002</v>
      </c>
      <c r="L20" s="9">
        <f t="shared" si="4"/>
        <v>0.1397380144850095</v>
      </c>
      <c r="M20" s="9">
        <f t="shared" si="5"/>
        <v>2.9317119468803754</v>
      </c>
    </row>
    <row r="21" spans="1:13" ht="14.25" x14ac:dyDescent="0.2">
      <c r="A21" s="10" t="s">
        <v>29</v>
      </c>
      <c r="B21" s="11">
        <v>664863.41949999996</v>
      </c>
      <c r="C21" s="11">
        <v>656808.14237000002</v>
      </c>
      <c r="D21" s="12">
        <f t="shared" si="0"/>
        <v>-1.2115687062551566</v>
      </c>
      <c r="E21" s="12">
        <f t="shared" si="1"/>
        <v>3.0135981183854823</v>
      </c>
      <c r="F21" s="11">
        <v>5163898.8833999997</v>
      </c>
      <c r="G21" s="11">
        <v>5164052.3537400002</v>
      </c>
      <c r="H21" s="12">
        <f t="shared" si="2"/>
        <v>2.9719857701670954E-3</v>
      </c>
      <c r="I21" s="12">
        <f t="shared" si="3"/>
        <v>2.8993287586969623</v>
      </c>
      <c r="J21" s="11">
        <v>7880720.8049900001</v>
      </c>
      <c r="K21" s="11">
        <v>7891733.1677700002</v>
      </c>
      <c r="L21" s="12">
        <f t="shared" si="4"/>
        <v>0.1397380144850095</v>
      </c>
      <c r="M21" s="12">
        <f t="shared" si="5"/>
        <v>2.9317119468803754</v>
      </c>
    </row>
    <row r="22" spans="1:13" ht="16.5" x14ac:dyDescent="0.25">
      <c r="A22" s="17" t="s">
        <v>4</v>
      </c>
      <c r="B22" s="7">
        <f>B23+B27+B29</f>
        <v>15476083.223269999</v>
      </c>
      <c r="C22" s="7">
        <f>C23+C27+C29</f>
        <v>15382155.56459</v>
      </c>
      <c r="D22" s="9">
        <f t="shared" si="0"/>
        <v>-0.6069213852428037</v>
      </c>
      <c r="E22" s="9">
        <f t="shared" si="1"/>
        <v>70.577132157487256</v>
      </c>
      <c r="F22" s="7">
        <f>F23+F27+F29</f>
        <v>119724308.15103002</v>
      </c>
      <c r="G22" s="7">
        <f>G23+G27+G29</f>
        <v>126978271.83432999</v>
      </c>
      <c r="H22" s="9">
        <f t="shared" si="2"/>
        <v>6.0588896234415746</v>
      </c>
      <c r="I22" s="9">
        <f t="shared" si="3"/>
        <v>71.291251528905221</v>
      </c>
      <c r="J22" s="7">
        <f>J23+J27+J29</f>
        <v>182991411.60083002</v>
      </c>
      <c r="K22" s="7">
        <f>K23+K27+K29</f>
        <v>190967694.94120002</v>
      </c>
      <c r="L22" s="9">
        <f t="shared" si="4"/>
        <v>4.3588293410016083</v>
      </c>
      <c r="M22" s="9">
        <f t="shared" si="5"/>
        <v>70.942879190823646</v>
      </c>
    </row>
    <row r="23" spans="1:13" ht="15.75" x14ac:dyDescent="0.25">
      <c r="A23" s="8" t="s">
        <v>5</v>
      </c>
      <c r="B23" s="7">
        <f>B24+B25+B26</f>
        <v>1177160.2961500001</v>
      </c>
      <c r="C23" s="7">
        <f>C24+C25+C26</f>
        <v>1121002.52835</v>
      </c>
      <c r="D23" s="9">
        <f>(C23-B23)/B23*100</f>
        <v>-4.7706134826045901</v>
      </c>
      <c r="E23" s="9">
        <f t="shared" si="1"/>
        <v>5.1434367088553179</v>
      </c>
      <c r="F23" s="7">
        <f>F24+F25+F26</f>
        <v>9082126.8567200005</v>
      </c>
      <c r="G23" s="7">
        <f>G24+G25+G26</f>
        <v>9003220.3518400006</v>
      </c>
      <c r="H23" s="9">
        <f t="shared" si="2"/>
        <v>-0.86881086473281099</v>
      </c>
      <c r="I23" s="9">
        <f t="shared" si="3"/>
        <v>5.0548084912560016</v>
      </c>
      <c r="J23" s="7">
        <f>J24+J25+J26</f>
        <v>13940972.886769999</v>
      </c>
      <c r="K23" s="7">
        <f>K24+K25+K26</f>
        <v>13805078.734919999</v>
      </c>
      <c r="L23" s="9">
        <f t="shared" si="4"/>
        <v>-0.974782412631788</v>
      </c>
      <c r="M23" s="9">
        <f t="shared" si="5"/>
        <v>5.1284696776216103</v>
      </c>
    </row>
    <row r="24" spans="1:13" ht="14.25" x14ac:dyDescent="0.2">
      <c r="A24" s="10" t="s">
        <v>30</v>
      </c>
      <c r="B24" s="11">
        <v>798051.74418000004</v>
      </c>
      <c r="C24" s="11">
        <v>751386.43593000004</v>
      </c>
      <c r="D24" s="12">
        <f t="shared" si="0"/>
        <v>-5.8474038294282176</v>
      </c>
      <c r="E24" s="12">
        <f t="shared" si="1"/>
        <v>3.4475467087364904</v>
      </c>
      <c r="F24" s="11">
        <v>6211628.88693</v>
      </c>
      <c r="G24" s="11">
        <v>6263386.7207300002</v>
      </c>
      <c r="H24" s="12">
        <f t="shared" si="2"/>
        <v>0.83324092186036303</v>
      </c>
      <c r="I24" s="12">
        <f t="shared" si="3"/>
        <v>3.5165439856745975</v>
      </c>
      <c r="J24" s="11">
        <v>9485057.0278500002</v>
      </c>
      <c r="K24" s="11">
        <v>9542699.4264499992</v>
      </c>
      <c r="L24" s="12">
        <f t="shared" si="4"/>
        <v>0.60771799716912145</v>
      </c>
      <c r="M24" s="12">
        <f t="shared" si="5"/>
        <v>3.5450319111482824</v>
      </c>
    </row>
    <row r="25" spans="1:13" ht="14.25" x14ac:dyDescent="0.2">
      <c r="A25" s="10" t="s">
        <v>31</v>
      </c>
      <c r="B25" s="11">
        <v>147827.05361</v>
      </c>
      <c r="C25" s="11">
        <v>137419.55624000001</v>
      </c>
      <c r="D25" s="12">
        <f t="shared" si="0"/>
        <v>-7.0403198303994108</v>
      </c>
      <c r="E25" s="12">
        <f t="shared" si="1"/>
        <v>0.6305148937708227</v>
      </c>
      <c r="F25" s="11">
        <v>1035005.6487200001</v>
      </c>
      <c r="G25" s="11">
        <v>986646.38824</v>
      </c>
      <c r="H25" s="12">
        <f t="shared" si="2"/>
        <v>-4.6723668165295855</v>
      </c>
      <c r="I25" s="12">
        <f t="shared" si="3"/>
        <v>0.55394718181293368</v>
      </c>
      <c r="J25" s="11">
        <v>1567829.96719</v>
      </c>
      <c r="K25" s="11">
        <v>1477734.74746</v>
      </c>
      <c r="L25" s="12">
        <f t="shared" si="4"/>
        <v>-5.7464917507270528</v>
      </c>
      <c r="M25" s="12">
        <f t="shared" si="5"/>
        <v>0.54896592691981894</v>
      </c>
    </row>
    <row r="26" spans="1:13" ht="14.25" x14ac:dyDescent="0.2">
      <c r="A26" s="10" t="s">
        <v>32</v>
      </c>
      <c r="B26" s="11">
        <v>231281.49836</v>
      </c>
      <c r="C26" s="11">
        <v>232196.53618</v>
      </c>
      <c r="D26" s="12">
        <f t="shared" si="0"/>
        <v>0.39563814074556902</v>
      </c>
      <c r="E26" s="12">
        <f t="shared" si="1"/>
        <v>1.0653751063480053</v>
      </c>
      <c r="F26" s="11">
        <v>1835492.3210700001</v>
      </c>
      <c r="G26" s="11">
        <v>1753187.24287</v>
      </c>
      <c r="H26" s="12">
        <f t="shared" si="2"/>
        <v>-4.4840873075415741</v>
      </c>
      <c r="I26" s="12">
        <f t="shared" si="3"/>
        <v>0.98431732376847014</v>
      </c>
      <c r="J26" s="11">
        <v>2888085.8917299998</v>
      </c>
      <c r="K26" s="11">
        <v>2784644.5610099998</v>
      </c>
      <c r="L26" s="12">
        <f t="shared" si="4"/>
        <v>-3.5816570073695875</v>
      </c>
      <c r="M26" s="12">
        <f t="shared" si="5"/>
        <v>1.0344718395535093</v>
      </c>
    </row>
    <row r="27" spans="1:13" ht="15.75" x14ac:dyDescent="0.25">
      <c r="A27" s="8" t="s">
        <v>6</v>
      </c>
      <c r="B27" s="7">
        <f>B28</f>
        <v>2555442.9644499999</v>
      </c>
      <c r="C27" s="7">
        <f>C28</f>
        <v>2622691.0740200002</v>
      </c>
      <c r="D27" s="9">
        <f t="shared" si="0"/>
        <v>2.631563705608821</v>
      </c>
      <c r="E27" s="9">
        <f t="shared" si="1"/>
        <v>12.033554969726085</v>
      </c>
      <c r="F27" s="7">
        <f>F28</f>
        <v>20932228.032809999</v>
      </c>
      <c r="G27" s="7">
        <f>G28</f>
        <v>21831563.92915</v>
      </c>
      <c r="H27" s="9">
        <f t="shared" si="2"/>
        <v>4.2964174426647119</v>
      </c>
      <c r="I27" s="9">
        <f t="shared" si="3"/>
        <v>12.25721135481399</v>
      </c>
      <c r="J27" s="7">
        <f>J28</f>
        <v>31937620.703060001</v>
      </c>
      <c r="K27" s="7">
        <f>K28</f>
        <v>31639163.097970001</v>
      </c>
      <c r="L27" s="9">
        <f t="shared" si="4"/>
        <v>-0.93450168960583835</v>
      </c>
      <c r="M27" s="9">
        <f t="shared" si="5"/>
        <v>11.753680778569212</v>
      </c>
    </row>
    <row r="28" spans="1:13" ht="14.25" x14ac:dyDescent="0.2">
      <c r="A28" s="10" t="s">
        <v>33</v>
      </c>
      <c r="B28" s="11">
        <v>2555442.9644499999</v>
      </c>
      <c r="C28" s="11">
        <v>2622691.0740200002</v>
      </c>
      <c r="D28" s="12">
        <f t="shared" si="0"/>
        <v>2.631563705608821</v>
      </c>
      <c r="E28" s="12">
        <f t="shared" si="1"/>
        <v>12.033554969726085</v>
      </c>
      <c r="F28" s="11">
        <v>20932228.032809999</v>
      </c>
      <c r="G28" s="11">
        <v>21831563.92915</v>
      </c>
      <c r="H28" s="12">
        <f t="shared" si="2"/>
        <v>4.2964174426647119</v>
      </c>
      <c r="I28" s="12">
        <f t="shared" si="3"/>
        <v>12.25721135481399</v>
      </c>
      <c r="J28" s="11">
        <v>31937620.703060001</v>
      </c>
      <c r="K28" s="11">
        <v>31639163.097970001</v>
      </c>
      <c r="L28" s="12">
        <f t="shared" si="4"/>
        <v>-0.93450168960583835</v>
      </c>
      <c r="M28" s="12">
        <f t="shared" si="5"/>
        <v>11.753680778569212</v>
      </c>
    </row>
    <row r="29" spans="1:13" ht="15.75" x14ac:dyDescent="0.25">
      <c r="A29" s="8" t="s">
        <v>7</v>
      </c>
      <c r="B29" s="7">
        <f>B30+B31+B32+B33+B34+B35+B36+B37+B38+B39+B40</f>
        <v>11743479.962669998</v>
      </c>
      <c r="C29" s="7">
        <f>C30+C31+C32+C33+C34+C35+C36+C37+C38+C39+C40</f>
        <v>11638461.962219998</v>
      </c>
      <c r="D29" s="9">
        <f t="shared" si="0"/>
        <v>-0.89426644217753037</v>
      </c>
      <c r="E29" s="9">
        <f t="shared" si="1"/>
        <v>53.400140478905847</v>
      </c>
      <c r="F29" s="7">
        <f>F30+F31+F32+F33+F34+F35+F36+F37+F38+F39+F40</f>
        <v>89709953.261500016</v>
      </c>
      <c r="G29" s="7">
        <f>G30+G31+G32+G33+G34+G35+G36+G37+G38+G39+G40</f>
        <v>96143487.553339988</v>
      </c>
      <c r="H29" s="9">
        <f t="shared" si="2"/>
        <v>7.1714832724152053</v>
      </c>
      <c r="I29" s="9">
        <f t="shared" si="3"/>
        <v>53.979231682835227</v>
      </c>
      <c r="J29" s="7">
        <f>J30+J31+J32+J33+J34+J35+J36+J37+J38+J39+J40</f>
        <v>137112818.01100001</v>
      </c>
      <c r="K29" s="7">
        <f>K30+K31+K32+K33+K34+K35+K36+K37+K38+K39+K40</f>
        <v>145523453.10831001</v>
      </c>
      <c r="L29" s="9">
        <f t="shared" si="4"/>
        <v>6.134098342749585</v>
      </c>
      <c r="M29" s="9">
        <f t="shared" si="5"/>
        <v>54.060728734632825</v>
      </c>
    </row>
    <row r="30" spans="1:13" ht="14.25" x14ac:dyDescent="0.2">
      <c r="A30" s="10" t="s">
        <v>34</v>
      </c>
      <c r="B30" s="11">
        <v>1667733.55798</v>
      </c>
      <c r="C30" s="11">
        <v>1525707.6310399999</v>
      </c>
      <c r="D30" s="12">
        <f t="shared" si="0"/>
        <v>-8.5161041618677658</v>
      </c>
      <c r="E30" s="12">
        <f t="shared" si="1"/>
        <v>7.0003237620011038</v>
      </c>
      <c r="F30" s="11">
        <v>12013646.577849999</v>
      </c>
      <c r="G30" s="11">
        <v>11227618.560249999</v>
      </c>
      <c r="H30" s="12">
        <f t="shared" si="2"/>
        <v>-6.5427929189229577</v>
      </c>
      <c r="I30" s="12">
        <f t="shared" si="3"/>
        <v>6.3036846169533547</v>
      </c>
      <c r="J30" s="11">
        <v>18053871.657930002</v>
      </c>
      <c r="K30" s="11">
        <v>17125661.346700002</v>
      </c>
      <c r="L30" s="12">
        <f t="shared" si="4"/>
        <v>-5.1413365997995895</v>
      </c>
      <c r="M30" s="12">
        <f t="shared" si="5"/>
        <v>6.3620379580744499</v>
      </c>
    </row>
    <row r="31" spans="1:13" ht="14.25" x14ac:dyDescent="0.2">
      <c r="A31" s="10" t="s">
        <v>35</v>
      </c>
      <c r="B31" s="11">
        <v>2697145.7658500001</v>
      </c>
      <c r="C31" s="11">
        <v>2732652.42692</v>
      </c>
      <c r="D31" s="12">
        <f t="shared" si="0"/>
        <v>1.3164531750403954</v>
      </c>
      <c r="E31" s="12">
        <f t="shared" si="1"/>
        <v>12.538084838979572</v>
      </c>
      <c r="F31" s="11">
        <v>23506352.07336</v>
      </c>
      <c r="G31" s="11">
        <v>26546823.94258</v>
      </c>
      <c r="H31" s="12">
        <f t="shared" si="2"/>
        <v>12.934681909515849</v>
      </c>
      <c r="I31" s="12">
        <f t="shared" si="3"/>
        <v>14.904568125271652</v>
      </c>
      <c r="J31" s="11">
        <v>35739901.873649999</v>
      </c>
      <c r="K31" s="11">
        <v>40238030.5964</v>
      </c>
      <c r="L31" s="12">
        <f t="shared" si="4"/>
        <v>12.585733275519543</v>
      </c>
      <c r="M31" s="12">
        <f t="shared" si="5"/>
        <v>14.948087132517458</v>
      </c>
    </row>
    <row r="32" spans="1:13" ht="14.25" x14ac:dyDescent="0.2">
      <c r="A32" s="10" t="s">
        <v>36</v>
      </c>
      <c r="B32" s="11">
        <v>91670.812439999994</v>
      </c>
      <c r="C32" s="11">
        <v>81744.173809999993</v>
      </c>
      <c r="D32" s="12">
        <f t="shared" si="0"/>
        <v>-10.828570584009107</v>
      </c>
      <c r="E32" s="12">
        <f t="shared" si="1"/>
        <v>0.37506247637840434</v>
      </c>
      <c r="F32" s="11">
        <v>1130527.69924</v>
      </c>
      <c r="G32" s="11">
        <v>1252856.57262</v>
      </c>
      <c r="H32" s="12">
        <f t="shared" si="2"/>
        <v>10.820510940354303</v>
      </c>
      <c r="I32" s="12">
        <f t="shared" si="3"/>
        <v>0.70340942397474404</v>
      </c>
      <c r="J32" s="11">
        <v>1888274.5516299999</v>
      </c>
      <c r="K32" s="11">
        <v>2034073.5327000001</v>
      </c>
      <c r="L32" s="12">
        <f t="shared" si="4"/>
        <v>7.7212808351488587</v>
      </c>
      <c r="M32" s="12">
        <f t="shared" si="5"/>
        <v>0.75564106766864247</v>
      </c>
    </row>
    <row r="33" spans="1:13" ht="14.25" x14ac:dyDescent="0.2">
      <c r="A33" s="10" t="s">
        <v>37</v>
      </c>
      <c r="B33" s="11">
        <v>1476067.5599199999</v>
      </c>
      <c r="C33" s="11">
        <v>1492102.33904</v>
      </c>
      <c r="D33" s="12">
        <f t="shared" si="0"/>
        <v>1.0863174258005599</v>
      </c>
      <c r="E33" s="12">
        <f t="shared" si="1"/>
        <v>6.846134375168039</v>
      </c>
      <c r="F33" s="11">
        <v>10715788.1897</v>
      </c>
      <c r="G33" s="11">
        <v>11379976.10877</v>
      </c>
      <c r="H33" s="12">
        <f t="shared" si="2"/>
        <v>6.1982180620966014</v>
      </c>
      <c r="I33" s="12">
        <f t="shared" si="3"/>
        <v>6.389224923629115</v>
      </c>
      <c r="J33" s="11">
        <v>16336423.919509999</v>
      </c>
      <c r="K33" s="11">
        <v>17331942.398260001</v>
      </c>
      <c r="L33" s="12">
        <f t="shared" si="4"/>
        <v>6.0938580172438472</v>
      </c>
      <c r="M33" s="12">
        <f t="shared" si="5"/>
        <v>6.4386696193859771</v>
      </c>
    </row>
    <row r="34" spans="1:13" ht="14.25" x14ac:dyDescent="0.2">
      <c r="A34" s="10" t="s">
        <v>38</v>
      </c>
      <c r="B34" s="11">
        <v>974843.93466000003</v>
      </c>
      <c r="C34" s="11">
        <v>964275.31706000003</v>
      </c>
      <c r="D34" s="12">
        <f t="shared" si="0"/>
        <v>-1.0841343136310382</v>
      </c>
      <c r="E34" s="12">
        <f t="shared" si="1"/>
        <v>4.424333520915118</v>
      </c>
      <c r="F34" s="11">
        <v>7353573.6666200003</v>
      </c>
      <c r="G34" s="11">
        <v>7122291.50129</v>
      </c>
      <c r="H34" s="12">
        <f t="shared" si="2"/>
        <v>-3.1451669054443139</v>
      </c>
      <c r="I34" s="12">
        <f t="shared" si="3"/>
        <v>3.9987713452513027</v>
      </c>
      <c r="J34" s="11">
        <v>11359238.561939999</v>
      </c>
      <c r="K34" s="11">
        <v>10950735.00458</v>
      </c>
      <c r="L34" s="12">
        <f t="shared" si="4"/>
        <v>-3.5962230666474562</v>
      </c>
      <c r="M34" s="12">
        <f t="shared" si="5"/>
        <v>4.0681051877378902</v>
      </c>
    </row>
    <row r="35" spans="1:13" ht="14.25" x14ac:dyDescent="0.2">
      <c r="A35" s="10" t="s">
        <v>39</v>
      </c>
      <c r="B35" s="11">
        <v>1077841.6254100001</v>
      </c>
      <c r="C35" s="11">
        <v>1099675.8446800001</v>
      </c>
      <c r="D35" s="12">
        <f t="shared" si="0"/>
        <v>2.0257353914768772</v>
      </c>
      <c r="E35" s="12">
        <f t="shared" si="1"/>
        <v>5.0455846122789803</v>
      </c>
      <c r="F35" s="11">
        <v>8236479.45316</v>
      </c>
      <c r="G35" s="11">
        <v>8735750.1235499997</v>
      </c>
      <c r="H35" s="12">
        <f t="shared" si="2"/>
        <v>6.0616999438813624</v>
      </c>
      <c r="I35" s="12">
        <f t="shared" si="3"/>
        <v>4.9046388043792204</v>
      </c>
      <c r="J35" s="11">
        <v>12146128.184210001</v>
      </c>
      <c r="K35" s="11">
        <v>12927465.02138</v>
      </c>
      <c r="L35" s="12">
        <f t="shared" si="4"/>
        <v>6.432805790620086</v>
      </c>
      <c r="M35" s="12">
        <f t="shared" si="5"/>
        <v>4.8024436255448517</v>
      </c>
    </row>
    <row r="36" spans="1:13" ht="14.25" x14ac:dyDescent="0.2">
      <c r="A36" s="10" t="s">
        <v>40</v>
      </c>
      <c r="B36" s="11">
        <v>1404791.62567</v>
      </c>
      <c r="C36" s="11">
        <v>1386470.60008</v>
      </c>
      <c r="D36" s="12">
        <f t="shared" si="0"/>
        <v>-1.3041810084297707</v>
      </c>
      <c r="E36" s="12">
        <f t="shared" si="1"/>
        <v>6.3614698449400988</v>
      </c>
      <c r="F36" s="11">
        <v>10733729.86434</v>
      </c>
      <c r="G36" s="11">
        <v>10984378.60575</v>
      </c>
      <c r="H36" s="12">
        <f t="shared" si="2"/>
        <v>2.3351504516870221</v>
      </c>
      <c r="I36" s="12">
        <f t="shared" si="3"/>
        <v>6.1671188838745197</v>
      </c>
      <c r="J36" s="11">
        <v>15930883.95125</v>
      </c>
      <c r="K36" s="11">
        <v>16384030.57151</v>
      </c>
      <c r="L36" s="12">
        <f t="shared" si="4"/>
        <v>2.8444537142237141</v>
      </c>
      <c r="M36" s="12">
        <f t="shared" si="5"/>
        <v>6.0865284144068621</v>
      </c>
    </row>
    <row r="37" spans="1:13" ht="14.25" x14ac:dyDescent="0.2">
      <c r="A37" s="13" t="s">
        <v>41</v>
      </c>
      <c r="B37" s="11">
        <v>362541.25273000001</v>
      </c>
      <c r="C37" s="11">
        <v>364158.48401000001</v>
      </c>
      <c r="D37" s="12">
        <f t="shared" si="0"/>
        <v>0.44608200248163998</v>
      </c>
      <c r="E37" s="12">
        <f t="shared" si="1"/>
        <v>1.6708491436277468</v>
      </c>
      <c r="F37" s="11">
        <v>2885854.1085899998</v>
      </c>
      <c r="G37" s="11">
        <v>2971027.9580700002</v>
      </c>
      <c r="H37" s="12">
        <f t="shared" si="2"/>
        <v>2.9514260345480681</v>
      </c>
      <c r="I37" s="12">
        <f t="shared" si="3"/>
        <v>1.6680672874058859</v>
      </c>
      <c r="J37" s="11">
        <v>4329399.4727100004</v>
      </c>
      <c r="K37" s="11">
        <v>4395980.7320100004</v>
      </c>
      <c r="L37" s="12">
        <f t="shared" si="4"/>
        <v>1.5378867143050512</v>
      </c>
      <c r="M37" s="12">
        <f t="shared" si="5"/>
        <v>1.633069562326751</v>
      </c>
    </row>
    <row r="38" spans="1:13" ht="14.25" x14ac:dyDescent="0.2">
      <c r="A38" s="10" t="s">
        <v>42</v>
      </c>
      <c r="B38" s="11">
        <v>962209.15985000005</v>
      </c>
      <c r="C38" s="11">
        <v>587686.73583000002</v>
      </c>
      <c r="D38" s="12">
        <f t="shared" si="0"/>
        <v>-38.923182157025479</v>
      </c>
      <c r="E38" s="12">
        <f t="shared" si="1"/>
        <v>2.6964520185556817</v>
      </c>
      <c r="F38" s="11">
        <v>4735144.9649999999</v>
      </c>
      <c r="G38" s="11">
        <v>5660701.25404</v>
      </c>
      <c r="H38" s="12">
        <f t="shared" si="2"/>
        <v>19.546524887438167</v>
      </c>
      <c r="I38" s="12">
        <f t="shared" si="3"/>
        <v>3.1781695490255393</v>
      </c>
      <c r="J38" s="11">
        <v>8372393.1839600001</v>
      </c>
      <c r="K38" s="11">
        <v>8400372.5781500004</v>
      </c>
      <c r="L38" s="12">
        <f t="shared" si="4"/>
        <v>0.33418633806644266</v>
      </c>
      <c r="M38" s="12">
        <f t="shared" si="5"/>
        <v>3.1206671743778363</v>
      </c>
    </row>
    <row r="39" spans="1:13" ht="14.25" x14ac:dyDescent="0.2">
      <c r="A39" s="10" t="s">
        <v>43</v>
      </c>
      <c r="B39" s="11">
        <v>422556.94748999999</v>
      </c>
      <c r="C39" s="11">
        <v>833909.42724999995</v>
      </c>
      <c r="D39" s="12">
        <f>(C39-B39)/B39*100</f>
        <v>97.348412374579368</v>
      </c>
      <c r="E39" s="12">
        <f t="shared" si="1"/>
        <v>3.8261825923723514</v>
      </c>
      <c r="F39" s="11">
        <v>3735901.6830699998</v>
      </c>
      <c r="G39" s="11">
        <v>5418492.0096500004</v>
      </c>
      <c r="H39" s="12">
        <f t="shared" si="2"/>
        <v>45.038399543676476</v>
      </c>
      <c r="I39" s="12">
        <f t="shared" si="3"/>
        <v>3.0421825024624662</v>
      </c>
      <c r="J39" s="11">
        <v>5875656.8502700003</v>
      </c>
      <c r="K39" s="11">
        <v>8416351.98288</v>
      </c>
      <c r="L39" s="12">
        <f t="shared" si="4"/>
        <v>43.241040063346261</v>
      </c>
      <c r="M39" s="12">
        <f t="shared" si="5"/>
        <v>3.1266033877235055</v>
      </c>
    </row>
    <row r="40" spans="1:13" ht="14.25" x14ac:dyDescent="0.2">
      <c r="A40" s="10" t="s">
        <v>44</v>
      </c>
      <c r="B40" s="11">
        <v>606077.72066999995</v>
      </c>
      <c r="C40" s="11">
        <v>570078.98250000004</v>
      </c>
      <c r="D40" s="12">
        <f>(C40-B40)/B40*100</f>
        <v>-5.9396240683792882</v>
      </c>
      <c r="E40" s="12">
        <f t="shared" si="1"/>
        <v>2.61566329368876</v>
      </c>
      <c r="F40" s="11">
        <v>4662954.9805699997</v>
      </c>
      <c r="G40" s="11">
        <v>4843570.91677</v>
      </c>
      <c r="H40" s="12">
        <f t="shared" si="2"/>
        <v>3.8734222601892214</v>
      </c>
      <c r="I40" s="12">
        <f t="shared" si="3"/>
        <v>2.719396220607432</v>
      </c>
      <c r="J40" s="11">
        <v>7080645.80394</v>
      </c>
      <c r="K40" s="11">
        <v>7318809.3437400004</v>
      </c>
      <c r="L40" s="12">
        <f t="shared" si="4"/>
        <v>3.3635849948528014</v>
      </c>
      <c r="M40" s="12">
        <f t="shared" si="5"/>
        <v>2.7188756048686038</v>
      </c>
    </row>
    <row r="41" spans="1:13" ht="15.75" x14ac:dyDescent="0.25">
      <c r="A41" s="8" t="s">
        <v>8</v>
      </c>
      <c r="B41" s="7">
        <f>B42</f>
        <v>521644.85258000001</v>
      </c>
      <c r="C41" s="7">
        <f>C42</f>
        <v>523848.37258999998</v>
      </c>
      <c r="D41" s="9">
        <f t="shared" si="0"/>
        <v>0.42241766579342294</v>
      </c>
      <c r="E41" s="9">
        <f t="shared" si="1"/>
        <v>2.4035458273402597</v>
      </c>
      <c r="F41" s="7">
        <f>F42</f>
        <v>3931081.1628899998</v>
      </c>
      <c r="G41" s="7">
        <f>G42</f>
        <v>3960104.4270100002</v>
      </c>
      <c r="H41" s="9">
        <f t="shared" si="2"/>
        <v>0.73830233763638398</v>
      </c>
      <c r="I41" s="9">
        <f t="shared" si="3"/>
        <v>2.2233788246468511</v>
      </c>
      <c r="J41" s="7">
        <f>J42</f>
        <v>5904298.3483600002</v>
      </c>
      <c r="K41" s="7">
        <f>K42</f>
        <v>6037038.4874600004</v>
      </c>
      <c r="L41" s="9">
        <f t="shared" si="4"/>
        <v>2.2481949804733472</v>
      </c>
      <c r="M41" s="9">
        <f t="shared" si="5"/>
        <v>2.2427086016726485</v>
      </c>
    </row>
    <row r="42" spans="1:13" ht="14.25" x14ac:dyDescent="0.2">
      <c r="A42" s="10" t="s">
        <v>45</v>
      </c>
      <c r="B42" s="11">
        <v>521644.85258000001</v>
      </c>
      <c r="C42" s="11">
        <v>523848.37258999998</v>
      </c>
      <c r="D42" s="12">
        <f t="shared" si="0"/>
        <v>0.42241766579342294</v>
      </c>
      <c r="E42" s="12">
        <f t="shared" si="1"/>
        <v>2.4035458273402597</v>
      </c>
      <c r="F42" s="11">
        <v>3931081.1628899998</v>
      </c>
      <c r="G42" s="11">
        <v>3960104.4270100002</v>
      </c>
      <c r="H42" s="12">
        <f t="shared" si="2"/>
        <v>0.73830233763638398</v>
      </c>
      <c r="I42" s="12">
        <f t="shared" si="3"/>
        <v>2.2233788246468511</v>
      </c>
      <c r="J42" s="11">
        <v>5904298.3483600002</v>
      </c>
      <c r="K42" s="11">
        <v>6037038.4874600004</v>
      </c>
      <c r="L42" s="12">
        <f t="shared" si="4"/>
        <v>2.2481949804733472</v>
      </c>
      <c r="M42" s="12">
        <f t="shared" si="5"/>
        <v>2.2427086016726485</v>
      </c>
    </row>
    <row r="43" spans="1:13" ht="15.75" x14ac:dyDescent="0.25">
      <c r="A43" s="8" t="s">
        <v>9</v>
      </c>
      <c r="B43" s="7">
        <f>B8+B22+B41</f>
        <v>18836750.475369997</v>
      </c>
      <c r="C43" s="7">
        <f>C8+C22+C41</f>
        <v>18633170.41364</v>
      </c>
      <c r="D43" s="9">
        <f t="shared" si="0"/>
        <v>-1.0807599856259105</v>
      </c>
      <c r="E43" s="9">
        <f t="shared" si="1"/>
        <v>85.493591926984536</v>
      </c>
      <c r="F43" s="14">
        <f>F8+F22+F41</f>
        <v>146769402.69104001</v>
      </c>
      <c r="G43" s="14">
        <f>G8+G22+G41</f>
        <v>154069867.00446999</v>
      </c>
      <c r="H43" s="15">
        <f t="shared" si="2"/>
        <v>4.974105078834433</v>
      </c>
      <c r="I43" s="15">
        <f t="shared" si="3"/>
        <v>86.501678460165053</v>
      </c>
      <c r="J43" s="14">
        <f>J8+J22+J41</f>
        <v>224911567.36248001</v>
      </c>
      <c r="K43" s="14">
        <f>K8+K22+K41</f>
        <v>233212007.07680002</v>
      </c>
      <c r="L43" s="15">
        <f t="shared" si="4"/>
        <v>3.6905348229344526</v>
      </c>
      <c r="M43" s="15">
        <f t="shared" si="5"/>
        <v>86.636282901111343</v>
      </c>
    </row>
    <row r="44" spans="1:13" ht="30" x14ac:dyDescent="0.2">
      <c r="A44" s="18" t="s">
        <v>46</v>
      </c>
      <c r="B44" s="19">
        <f>B45-B43</f>
        <v>3163938.7626300044</v>
      </c>
      <c r="C44" s="19">
        <f>C45-C43</f>
        <v>3161644.8393599987</v>
      </c>
      <c r="D44" s="20">
        <f t="shared" si="0"/>
        <v>-7.2502138698124594E-2</v>
      </c>
      <c r="E44" s="20">
        <f t="shared" ref="E44:E45" si="6">C44/C$45*100</f>
        <v>14.50640807301547</v>
      </c>
      <c r="F44" s="19">
        <f>F45-F43</f>
        <v>23935576.662959993</v>
      </c>
      <c r="G44" s="19">
        <f>G45-G43</f>
        <v>24042130.065530002</v>
      </c>
      <c r="H44" s="21">
        <f t="shared" si="2"/>
        <v>0.44516747630692893</v>
      </c>
      <c r="I44" s="20">
        <f t="shared" si="3"/>
        <v>13.498321539834949</v>
      </c>
      <c r="J44" s="19">
        <f>J45-J43</f>
        <v>36968119.233519971</v>
      </c>
      <c r="K44" s="19">
        <f>K45-K43</f>
        <v>35973141.763199955</v>
      </c>
      <c r="L44" s="21">
        <f t="shared" si="4"/>
        <v>-2.6914473631589129</v>
      </c>
      <c r="M44" s="20">
        <f t="shared" si="5"/>
        <v>13.363717098888655</v>
      </c>
    </row>
    <row r="45" spans="1:13" ht="20.25" x14ac:dyDescent="0.2">
      <c r="A45" s="22" t="s">
        <v>47</v>
      </c>
      <c r="B45" s="23">
        <v>22000689.238000002</v>
      </c>
      <c r="C45" s="23">
        <v>21794815.252999999</v>
      </c>
      <c r="D45" s="24">
        <f t="shared" si="0"/>
        <v>-0.93576152443630611</v>
      </c>
      <c r="E45" s="25">
        <f t="shared" si="6"/>
        <v>100</v>
      </c>
      <c r="F45" s="23">
        <v>170704979.354</v>
      </c>
      <c r="G45" s="23">
        <v>178111997.06999999</v>
      </c>
      <c r="H45" s="24">
        <f t="shared" si="2"/>
        <v>4.3390753708710887</v>
      </c>
      <c r="I45" s="25">
        <f t="shared" ref="I45" si="7">G45/G$45*100</f>
        <v>100</v>
      </c>
      <c r="J45" s="23">
        <v>261879686.59599999</v>
      </c>
      <c r="K45" s="23">
        <v>269185148.83999997</v>
      </c>
      <c r="L45" s="24">
        <f t="shared" si="4"/>
        <v>2.7896253959055919</v>
      </c>
      <c r="M45" s="25">
        <f t="shared" ref="M45" si="8">K45/K$45*100</f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2025-09-03T13:52:38Z</dcterms:modified>
</cp:coreProperties>
</file>