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ökselm\Desktop\TEKSTİL OCAK-ŞUBAT 2026\"/>
    </mc:Choice>
  </mc:AlternateContent>
  <xr:revisionPtr revIDLastSave="0" documentId="8_{D9B6C738-6953-430A-9A2F-97CCF5C0B4E7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M38" i="1"/>
  <c r="M36" i="1"/>
  <c r="M35" i="1"/>
  <c r="M34" i="1"/>
  <c r="M33" i="1"/>
  <c r="M32" i="1"/>
  <c r="M31" i="1"/>
  <c r="M30" i="1"/>
  <c r="M29" i="1"/>
  <c r="M28" i="1"/>
  <c r="M27" i="1"/>
  <c r="M26" i="1"/>
  <c r="M24" i="1"/>
  <c r="M22" i="1"/>
  <c r="M21" i="1"/>
  <c r="M20" i="1"/>
  <c r="M17" i="1"/>
  <c r="M15" i="1"/>
  <c r="M13" i="1"/>
  <c r="M12" i="1"/>
  <c r="M11" i="1"/>
  <c r="M10" i="1"/>
  <c r="M9" i="1"/>
  <c r="M8" i="1"/>
  <c r="M7" i="1"/>
  <c r="M6" i="1"/>
  <c r="I41" i="1"/>
  <c r="I38" i="1"/>
  <c r="I36" i="1"/>
  <c r="I35" i="1"/>
  <c r="I34" i="1"/>
  <c r="I33" i="1"/>
  <c r="I32" i="1"/>
  <c r="I31" i="1"/>
  <c r="I30" i="1"/>
  <c r="I29" i="1"/>
  <c r="I28" i="1"/>
  <c r="I27" i="1"/>
  <c r="I26" i="1"/>
  <c r="I24" i="1"/>
  <c r="I22" i="1"/>
  <c r="I21" i="1"/>
  <c r="I20" i="1"/>
  <c r="I17" i="1"/>
  <c r="I15" i="1"/>
  <c r="I13" i="1"/>
  <c r="I12" i="1"/>
  <c r="I11" i="1"/>
  <c r="I10" i="1"/>
  <c r="I9" i="1"/>
  <c r="I8" i="1"/>
  <c r="I7" i="1"/>
  <c r="I6" i="1"/>
  <c r="E38" i="1"/>
  <c r="E36" i="1"/>
  <c r="E35" i="1"/>
  <c r="E34" i="1"/>
  <c r="E33" i="1"/>
  <c r="E32" i="1"/>
  <c r="E31" i="1"/>
  <c r="E30" i="1"/>
  <c r="E29" i="1"/>
  <c r="E28" i="1"/>
  <c r="E27" i="1"/>
  <c r="E26" i="1"/>
  <c r="E24" i="1"/>
  <c r="E22" i="1"/>
  <c r="E21" i="1"/>
  <c r="E20" i="1"/>
  <c r="E17" i="1"/>
  <c r="E15" i="1"/>
  <c r="E13" i="1"/>
  <c r="E12" i="1"/>
  <c r="E11" i="1"/>
  <c r="E10" i="1"/>
  <c r="E9" i="1"/>
  <c r="E8" i="1"/>
  <c r="E7" i="1"/>
  <c r="E6" i="1"/>
  <c r="L41" i="1" l="1"/>
  <c r="H41" i="1"/>
  <c r="E41" i="1"/>
  <c r="D41" i="1"/>
  <c r="K25" i="1"/>
  <c r="M25" i="1" s="1"/>
  <c r="J25" i="1"/>
  <c r="G25" i="1"/>
  <c r="I25" i="1" s="1"/>
  <c r="F25" i="1"/>
  <c r="C25" i="1"/>
  <c r="E25" i="1" s="1"/>
  <c r="B25" i="1"/>
  <c r="K37" i="1" l="1"/>
  <c r="M37" i="1" s="1"/>
  <c r="J37" i="1"/>
  <c r="G37" i="1"/>
  <c r="F37" i="1"/>
  <c r="H37" i="1" s="1"/>
  <c r="C37" i="1"/>
  <c r="B37" i="1"/>
  <c r="K23" i="1"/>
  <c r="M23" i="1" s="1"/>
  <c r="J23" i="1"/>
  <c r="G23" i="1"/>
  <c r="F23" i="1"/>
  <c r="C23" i="1"/>
  <c r="E23" i="1" s="1"/>
  <c r="B23" i="1"/>
  <c r="K19" i="1"/>
  <c r="M19" i="1" s="1"/>
  <c r="J19" i="1"/>
  <c r="G19" i="1"/>
  <c r="I19" i="1" s="1"/>
  <c r="F19" i="1"/>
  <c r="C19" i="1"/>
  <c r="B19" i="1"/>
  <c r="K16" i="1"/>
  <c r="J16" i="1"/>
  <c r="G16" i="1"/>
  <c r="F16" i="1"/>
  <c r="C16" i="1"/>
  <c r="B16" i="1"/>
  <c r="K14" i="1"/>
  <c r="M14" i="1" s="1"/>
  <c r="J14" i="1"/>
  <c r="G14" i="1"/>
  <c r="I14" i="1" s="1"/>
  <c r="F14" i="1"/>
  <c r="C14" i="1"/>
  <c r="B14" i="1"/>
  <c r="K5" i="1"/>
  <c r="J5" i="1"/>
  <c r="L5" i="1" s="1"/>
  <c r="G5" i="1"/>
  <c r="F5" i="1"/>
  <c r="C5" i="1"/>
  <c r="B5" i="1"/>
  <c r="L38" i="1"/>
  <c r="L36" i="1"/>
  <c r="L35" i="1"/>
  <c r="L34" i="1"/>
  <c r="L33" i="1"/>
  <c r="L32" i="1"/>
  <c r="L31" i="1"/>
  <c r="L30" i="1"/>
  <c r="L29" i="1"/>
  <c r="L28" i="1"/>
  <c r="L27" i="1"/>
  <c r="L26" i="1"/>
  <c r="L24" i="1"/>
  <c r="L22" i="1"/>
  <c r="L21" i="1"/>
  <c r="L20" i="1"/>
  <c r="L17" i="1"/>
  <c r="L15" i="1"/>
  <c r="L13" i="1"/>
  <c r="L12" i="1"/>
  <c r="L11" i="1"/>
  <c r="L10" i="1"/>
  <c r="L9" i="1"/>
  <c r="L8" i="1"/>
  <c r="L7" i="1"/>
  <c r="L6" i="1"/>
  <c r="H38" i="1"/>
  <c r="D38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4" i="1"/>
  <c r="D24" i="1"/>
  <c r="H22" i="1"/>
  <c r="D22" i="1"/>
  <c r="H21" i="1"/>
  <c r="D21" i="1"/>
  <c r="H20" i="1"/>
  <c r="D20" i="1"/>
  <c r="H17" i="1"/>
  <c r="D17" i="1"/>
  <c r="H15" i="1"/>
  <c r="D15" i="1"/>
  <c r="H13" i="1"/>
  <c r="D13" i="1"/>
  <c r="H12" i="1"/>
  <c r="D12" i="1"/>
  <c r="H11" i="1"/>
  <c r="D11" i="1"/>
  <c r="H10" i="1"/>
  <c r="D10" i="1"/>
  <c r="H9" i="1"/>
  <c r="D9" i="1"/>
  <c r="H8" i="1"/>
  <c r="D8" i="1"/>
  <c r="H7" i="1"/>
  <c r="D7" i="1"/>
  <c r="H6" i="1"/>
  <c r="D6" i="1"/>
  <c r="E5" i="1" l="1"/>
  <c r="E16" i="1"/>
  <c r="E37" i="1"/>
  <c r="I5" i="1"/>
  <c r="I16" i="1"/>
  <c r="M5" i="1"/>
  <c r="I23" i="1"/>
  <c r="I37" i="1"/>
  <c r="M16" i="1"/>
  <c r="E14" i="1"/>
  <c r="E19" i="1"/>
  <c r="L19" i="1"/>
  <c r="L14" i="1"/>
  <c r="G18" i="1"/>
  <c r="H14" i="1"/>
  <c r="L37" i="1"/>
  <c r="K18" i="1"/>
  <c r="L25" i="1"/>
  <c r="J18" i="1"/>
  <c r="H19" i="1"/>
  <c r="F4" i="1"/>
  <c r="H16" i="1"/>
  <c r="D5" i="1"/>
  <c r="H5" i="1"/>
  <c r="D16" i="1"/>
  <c r="D14" i="1"/>
  <c r="H23" i="1"/>
  <c r="J4" i="1"/>
  <c r="B4" i="1"/>
  <c r="K4" i="1"/>
  <c r="M4" i="1" s="1"/>
  <c r="D37" i="1"/>
  <c r="C4" i="1"/>
  <c r="E4" i="1" s="1"/>
  <c r="D23" i="1"/>
  <c r="D25" i="1"/>
  <c r="G4" i="1"/>
  <c r="I4" i="1" s="1"/>
  <c r="D19" i="1"/>
  <c r="B18" i="1"/>
  <c r="F18" i="1"/>
  <c r="H25" i="1"/>
  <c r="L23" i="1"/>
  <c r="L16" i="1"/>
  <c r="C18" i="1"/>
  <c r="E18" i="1" s="1"/>
  <c r="I18" i="1" l="1"/>
  <c r="M18" i="1"/>
  <c r="K39" i="1"/>
  <c r="L18" i="1"/>
  <c r="J39" i="1"/>
  <c r="L4" i="1"/>
  <c r="D4" i="1"/>
  <c r="G39" i="1"/>
  <c r="H4" i="1"/>
  <c r="F39" i="1"/>
  <c r="F40" i="1" s="1"/>
  <c r="H18" i="1"/>
  <c r="D18" i="1"/>
  <c r="B39" i="1"/>
  <c r="B40" i="1" s="1"/>
  <c r="C39" i="1"/>
  <c r="E39" i="1" l="1"/>
  <c r="C40" i="1"/>
  <c r="I39" i="1"/>
  <c r="G40" i="1"/>
  <c r="J40" i="1"/>
  <c r="M39" i="1"/>
  <c r="K40" i="1"/>
  <c r="L39" i="1"/>
  <c r="H39" i="1"/>
  <c r="D39" i="1"/>
  <c r="E40" i="1" l="1"/>
  <c r="D40" i="1"/>
  <c r="M40" i="1"/>
  <c r="L40" i="1"/>
  <c r="I40" i="1"/>
  <c r="H40" i="1"/>
</calcChain>
</file>

<file path=xl/sharedStrings.xml><?xml version="1.0" encoding="utf-8"?>
<sst xmlns="http://schemas.openxmlformats.org/spreadsheetml/2006/main" count="51" uniqueCount="47">
  <si>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</si>
  <si>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</si>
  <si>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</si>
  <si>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</si>
  <si>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</si>
  <si>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</si>
  <si>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</si>
  <si>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</si>
  <si>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</si>
  <si>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</si>
  <si>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</si>
  <si>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</si>
  <si>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('26/'25)</t>
  </si>
  <si>
    <t xml:space="preserve"> Pay(26)  (%)</t>
  </si>
  <si>
    <t xml:space="preserve">SEKTÖREL BAZDA İHRACAT RAKAMLARI -1.000 $ </t>
  </si>
  <si>
    <t>1 - 28 ŞUBAT</t>
  </si>
  <si>
    <t>1 OCAK  -  28 ŞUBAT</t>
  </si>
  <si>
    <t>2024 - 2025</t>
  </si>
  <si>
    <t>2025 - 2026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</si>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</sst>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\ _Y_T_L_-;\-* #,##0.00\ _Y_T_L_-;_-* &quot;-&quot;??\ _Y_T_L_-;_-@_-"/>
    <numFmt numFmtId="166" formatCode="0.0"/>
    <numFmt numFmtId="172" formatCode="#,##0.0_ ;[Red]\-#,##0.0\ "/>
  </numFmts>
  <fonts count="47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3" borderId="0" applyNumberFormat="0" applyBorder="0" applyAlignment="0" applyProtection="0"/>
    <xf numFmtId="0" fontId="29" fillId="26" borderId="0" applyNumberFormat="0" applyBorder="0" applyAlignment="0" applyProtection="0"/>
    <xf numFmtId="0" fontId="29" fillId="25" borderId="0" applyNumberFormat="0" applyBorder="0" applyAlignment="0" applyProtection="0"/>
    <xf numFmtId="0" fontId="29" fillId="27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27" borderId="0" applyNumberFormat="0" applyBorder="0" applyAlignment="0" applyProtection="0"/>
    <xf numFmtId="0" fontId="29" fillId="29" borderId="0" applyNumberFormat="0" applyBorder="0" applyAlignment="0" applyProtection="0"/>
    <xf numFmtId="0" fontId="29" fillId="28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4" fillId="5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4" fillId="8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4" fillId="11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4" fillId="14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4" fillId="17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4" fillId="20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4" fillId="6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4" fillId="9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4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4" fillId="15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4" fillId="18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4" fillId="21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15" fillId="7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5" fillId="1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5" fillId="13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1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5" fillId="1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5" fillId="2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165" fontId="27" fillId="0" borderId="0" applyFont="0" applyFill="0" applyBorder="0" applyAlignment="0" applyProtection="0"/>
    <xf numFmtId="0" fontId="27" fillId="0" borderId="0"/>
    <xf numFmtId="0" fontId="40" fillId="36" borderId="19" applyNumberFormat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1" fillId="28" borderId="17" applyNumberFormat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6" fillId="0" borderId="1" applyNumberFormat="0" applyFill="0" applyAlignment="0" applyProtection="0"/>
    <xf numFmtId="0" fontId="35" fillId="0" borderId="14" applyNumberFormat="0" applyFill="0" applyAlignment="0" applyProtection="0"/>
    <xf numFmtId="0" fontId="7" fillId="0" borderId="2" applyNumberFormat="0" applyFill="0" applyAlignment="0" applyProtection="0"/>
    <xf numFmtId="0" fontId="36" fillId="0" borderId="15" applyNumberFormat="0" applyFill="0" applyAlignment="0" applyProtection="0"/>
    <xf numFmtId="0" fontId="8" fillId="0" borderId="3" applyNumberFormat="0" applyFill="0" applyAlignment="0" applyProtection="0"/>
    <xf numFmtId="0" fontId="37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9" fillId="2" borderId="4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11" fillId="0" borderId="6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27" fillId="0" borderId="0"/>
    <xf numFmtId="0" fontId="29" fillId="0" borderId="0"/>
    <xf numFmtId="0" fontId="29" fillId="0" borderId="0"/>
    <xf numFmtId="0" fontId="27" fillId="0" borderId="0"/>
    <xf numFmtId="0" fontId="4" fillId="0" borderId="0"/>
    <xf numFmtId="0" fontId="29" fillId="0" borderId="0"/>
    <xf numFmtId="0" fontId="29" fillId="0" borderId="0"/>
    <xf numFmtId="0" fontId="27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7" fillId="25" borderId="20" applyNumberFormat="0" applyFont="0" applyAlignment="0" applyProtection="0"/>
    <xf numFmtId="0" fontId="10" fillId="3" borderId="5" applyNumberFormat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14" fillId="0" borderId="8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5" fillId="0" borderId="0" applyNumberFormat="0" applyFill="0" applyBorder="0" applyAlignment="0" applyProtection="0"/>
    <xf numFmtId="165" fontId="2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" fillId="5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" fillId="8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" fillId="11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" fillId="14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" fillId="17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" fillId="20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" fillId="6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" fillId="9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" fillId="12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" fillId="15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" fillId="1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" fillId="21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165" fontId="1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38" fillId="36" borderId="17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39" fillId="37" borderId="18" applyNumberFormat="0" applyAlignment="0" applyProtection="0"/>
    <xf numFmtId="0" fontId="42" fillId="38" borderId="0" applyNumberFormat="0" applyBorder="0" applyAlignment="0" applyProtection="0"/>
    <xf numFmtId="0" fontId="33" fillId="35" borderId="0" applyNumberFormat="0" applyBorder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16" fillId="0" borderId="0"/>
    <xf numFmtId="0" fontId="29" fillId="0" borderId="0"/>
    <xf numFmtId="0" fontId="29" fillId="0" borderId="0"/>
    <xf numFmtId="0" fontId="1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3" fillId="28" borderId="0" applyNumberFormat="0" applyBorder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165" fontId="16" fillId="0" borderId="0" applyFont="0" applyFill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46" fillId="0" borderId="0"/>
  </cellStyleXfs>
  <cellXfs count="33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19" fillId="0" borderId="9" xfId="1" applyFont="1" applyBorder="1" applyAlignment="1">
      <alignment wrapText="1"/>
    </xf>
    <xf numFmtId="0" fontId="20" fillId="0" borderId="9" xfId="1" applyFont="1" applyBorder="1" applyAlignment="1">
      <alignment horizontal="center"/>
    </xf>
    <xf numFmtId="1" fontId="20" fillId="0" borderId="9" xfId="1" applyNumberFormat="1" applyFont="1" applyBorder="1" applyAlignment="1">
      <alignment horizontal="center"/>
    </xf>
    <xf numFmtId="2" fontId="21" fillId="0" borderId="9" xfId="1" applyNumberFormat="1" applyFont="1" applyBorder="1" applyAlignment="1">
      <alignment horizontal="center" wrapText="1"/>
    </xf>
    <xf numFmtId="3" fontId="20" fillId="0" borderId="9" xfId="1" applyNumberFormat="1" applyFont="1" applyBorder="1" applyAlignment="1">
      <alignment horizontal="center"/>
    </xf>
    <xf numFmtId="0" fontId="20" fillId="0" borderId="9" xfId="1" applyFont="1" applyBorder="1"/>
    <xf numFmtId="166" fontId="20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3" fillId="0" borderId="9" xfId="1" applyNumberFormat="1" applyFont="1" applyBorder="1" applyAlignment="1">
      <alignment horizontal="center"/>
    </xf>
    <xf numFmtId="166" fontId="23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5" fillId="0" borderId="9" xfId="1" applyNumberFormat="1" applyFont="1" applyBorder="1" applyAlignment="1">
      <alignment horizontal="center"/>
    </xf>
    <xf numFmtId="166" fontId="25" fillId="0" borderId="9" xfId="1" applyNumberFormat="1" applyFont="1" applyBorder="1" applyAlignment="1">
      <alignment horizontal="center"/>
    </xf>
    <xf numFmtId="0" fontId="22" fillId="0" borderId="9" xfId="1" applyFont="1" applyBorder="1"/>
    <xf numFmtId="0" fontId="24" fillId="0" borderId="9" xfId="1" applyFont="1" applyBorder="1" applyAlignment="1">
      <alignment vertical="center" wrapText="1"/>
    </xf>
    <xf numFmtId="3" fontId="24" fillId="0" borderId="9" xfId="1" applyNumberFormat="1" applyFont="1" applyBorder="1" applyAlignment="1">
      <alignment horizontal="center" vertical="center"/>
    </xf>
    <xf numFmtId="166" fontId="24" fillId="0" borderId="9" xfId="1" applyNumberFormat="1" applyFont="1" applyBorder="1" applyAlignment="1">
      <alignment horizontal="center" vertical="center"/>
    </xf>
    <xf numFmtId="0" fontId="28" fillId="0" borderId="9" xfId="1" applyFont="1" applyBorder="1" applyAlignment="1">
      <alignment vertical="center"/>
    </xf>
    <xf numFmtId="166" fontId="28" fillId="0" borderId="9" xfId="1" applyNumberFormat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3" fontId="28" fillId="0" borderId="9" xfId="1" applyNumberFormat="1" applyFont="1" applyBorder="1" applyAlignment="1">
      <alignment horizontal="center" vertical="center"/>
    </xf>
    <xf numFmtId="172" fontId="20" fillId="0" borderId="9" xfId="1" applyNumberFormat="1" applyFont="1" applyBorder="1" applyAlignment="1">
      <alignment horizontal="center"/>
    </xf>
    <xf numFmtId="172" fontId="23" fillId="0" borderId="9" xfId="1" applyNumberFormat="1" applyFont="1" applyBorder="1" applyAlignment="1">
      <alignment horizontal="center"/>
    </xf>
    <xf numFmtId="172" fontId="24" fillId="0" borderId="9" xfId="1" applyNumberFormat="1" applyFont="1" applyBorder="1" applyAlignment="1">
      <alignment horizontal="center" vertical="center"/>
    </xf>
    <xf numFmtId="172" fontId="28" fillId="0" borderId="9" xfId="1" applyNumberFormat="1" applyFont="1" applyBorder="1" applyAlignment="1">
      <alignment horizontal="center" vertical="center"/>
    </xf>
    <xf numFmtId="172" fontId="25" fillId="0" borderId="9" xfId="1" applyNumberFormat="1" applyFont="1" applyBorder="1" applyAlignment="1">
      <alignment horizontal="center"/>
    </xf>
    <xf numFmtId="172" fontId="26" fillId="0" borderId="9" xfId="1" applyNumberFormat="1" applyFont="1" applyBorder="1" applyAlignment="1">
      <alignment horizontal="center" vertic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showGridLines="0" tabSelected="1" zoomScale="80" zoomScaleNormal="80" workbookViewId="0">
      <pane xSplit="1" ySplit="3" topLeftCell="B4" activePane="bottomRight" state="frozen"/>
      <selection activeCell="B16" sqref="B16"/>
      <selection pane="topRight" activeCell="B16" sqref="B16"/>
      <selection pane="bottomLeft" activeCell="B16" sqref="B16"/>
      <selection pane="bottomRight" activeCell="B14" sqref="B14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2">
      <c r="A1" s="23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18" x14ac:dyDescent="0.2">
      <c r="A2" s="2"/>
      <c r="B2" s="22" t="s">
        <v>15</v>
      </c>
      <c r="C2" s="22"/>
      <c r="D2" s="22"/>
      <c r="E2" s="22"/>
      <c r="F2" s="22" t="s">
        <v>16</v>
      </c>
      <c r="G2" s="22"/>
      <c r="H2" s="22"/>
      <c r="I2" s="22"/>
      <c r="J2" s="22" t="s">
        <v>10</v>
      </c>
      <c r="K2" s="22"/>
      <c r="L2" s="22"/>
      <c r="M2" s="22"/>
    </row>
    <row r="3" spans="1:13" ht="30" x14ac:dyDescent="0.25">
      <c r="A3" s="3" t="s">
        <v>0</v>
      </c>
      <c r="B3" s="4">
        <v>2025</v>
      </c>
      <c r="C3" s="5">
        <v>2026</v>
      </c>
      <c r="D3" s="6" t="s">
        <v>12</v>
      </c>
      <c r="E3" s="6" t="s">
        <v>13</v>
      </c>
      <c r="F3" s="4">
        <v>2025</v>
      </c>
      <c r="G3" s="5">
        <v>2026</v>
      </c>
      <c r="H3" s="6" t="s">
        <v>12</v>
      </c>
      <c r="I3" s="6" t="s">
        <v>13</v>
      </c>
      <c r="J3" s="4" t="s">
        <v>17</v>
      </c>
      <c r="K3" s="4" t="s">
        <v>18</v>
      </c>
      <c r="L3" s="6" t="s">
        <v>12</v>
      </c>
      <c r="M3" s="6" t="s">
        <v>13</v>
      </c>
    </row>
    <row r="4" spans="1:13" ht="16.5" x14ac:dyDescent="0.25">
      <c r="A4" s="16" t="s">
        <v>1</v>
      </c>
      <c r="B4" s="7">
        <f>B5+B14+B16</f>
        <v>2949368.1288099997</v>
      </c>
      <c r="C4" s="7">
        <f>C5+C14+C16</f>
        <v>2929151.3916099998</v>
      </c>
      <c r="D4" s="27">
        <f t="shared" ref="D4:D41" si="0">(C4-B4)/B4*100</f>
        <v>-0.68545994657360165</v>
      </c>
      <c r="E4" s="9">
        <f t="shared" ref="E4:E40" si="1">C4/C$41*100</f>
        <v>13.905384516252459</v>
      </c>
      <c r="F4" s="7">
        <f>F5+F14+F16</f>
        <v>5954175.4134800006</v>
      </c>
      <c r="G4" s="7">
        <f>G5+G14+G16</f>
        <v>5910887.50605</v>
      </c>
      <c r="H4" s="27">
        <f t="shared" ref="H4:H41" si="2">(G4-F4)/F4*100</f>
        <v>-0.72701767119589078</v>
      </c>
      <c r="I4" s="9">
        <f t="shared" ref="I4:I41" si="3">G4/G$41*100</f>
        <v>14.2843369135714</v>
      </c>
      <c r="J4" s="7">
        <f>J5+J14+J16</f>
        <v>35940466.779959999</v>
      </c>
      <c r="K4" s="7">
        <f>K5+K14+K16</f>
        <v>36341197.066139996</v>
      </c>
      <c r="L4" s="27">
        <f t="shared" ref="L4:L41" si="4">(K4-J4)/J4*100</f>
        <v>1.1149835327220616</v>
      </c>
      <c r="M4" s="9">
        <f t="shared" ref="M4:M41" si="5">K4/K$41*100</f>
        <v>13.321571156219486</v>
      </c>
    </row>
    <row r="5" spans="1:13" ht="15.75" x14ac:dyDescent="0.25">
      <c r="A5" s="8" t="s">
        <v>2</v>
      </c>
      <c r="B5" s="7">
        <f>B6+B7+B8+B9+B10+B11+B12+B13</f>
        <v>2068438.4120399999</v>
      </c>
      <c r="C5" s="7">
        <f>C6+C7+C8+C9+C10+C11+C12+C13</f>
        <v>2022456.0604699999</v>
      </c>
      <c r="D5" s="27">
        <f t="shared" si="0"/>
        <v>-2.2230466859610187</v>
      </c>
      <c r="E5" s="9">
        <f t="shared" si="1"/>
        <v>9.6010842145658906</v>
      </c>
      <c r="F5" s="7">
        <f>F6+F7+F8+F9+F10+F11+F12+F13</f>
        <v>4180574.3464500001</v>
      </c>
      <c r="G5" s="7">
        <f>G6+G7+G8+G9+G10+G11+G12+G13</f>
        <v>4078480.35745</v>
      </c>
      <c r="H5" s="27">
        <f t="shared" si="2"/>
        <v>-2.4421043746463869</v>
      </c>
      <c r="I5" s="9">
        <f t="shared" si="3"/>
        <v>9.8561150861980398</v>
      </c>
      <c r="J5" s="7">
        <f>J6+J7+J8+J9+J10+J11+J12+J13</f>
        <v>24333596.217419997</v>
      </c>
      <c r="K5" s="7">
        <f>K6+K7+K8+K9+K10+K11+K12+K13</f>
        <v>24252457.681340002</v>
      </c>
      <c r="L5" s="27">
        <f t="shared" si="4"/>
        <v>-0.33344243635435061</v>
      </c>
      <c r="M5" s="9">
        <f t="shared" si="5"/>
        <v>8.8902090959517448</v>
      </c>
    </row>
    <row r="6" spans="1:13" ht="14.25" x14ac:dyDescent="0.2">
      <c r="A6" s="10" t="s">
        <v>19</v>
      </c>
      <c r="B6" s="11">
        <v>1063435.5238399999</v>
      </c>
      <c r="C6" s="11">
        <v>953395.87332999997</v>
      </c>
      <c r="D6" s="28">
        <f t="shared" si="0"/>
        <v>-10.347562032971549</v>
      </c>
      <c r="E6" s="12">
        <f t="shared" si="1"/>
        <v>4.5259989814234611</v>
      </c>
      <c r="F6" s="11">
        <v>2088144.5311799999</v>
      </c>
      <c r="G6" s="11">
        <v>1881057.11194</v>
      </c>
      <c r="H6" s="28">
        <f t="shared" si="2"/>
        <v>-9.9172933744665617</v>
      </c>
      <c r="I6" s="12">
        <f t="shared" si="3"/>
        <v>4.5457900379796641</v>
      </c>
      <c r="J6" s="11">
        <v>11926512.966189999</v>
      </c>
      <c r="K6" s="11">
        <v>12154335.9978</v>
      </c>
      <c r="L6" s="28">
        <f t="shared" si="4"/>
        <v>1.9102233172080338</v>
      </c>
      <c r="M6" s="12">
        <f t="shared" si="5"/>
        <v>4.4554077719732792</v>
      </c>
    </row>
    <row r="7" spans="1:13" ht="14.25" x14ac:dyDescent="0.2">
      <c r="A7" s="10" t="s">
        <v>20</v>
      </c>
      <c r="B7" s="11">
        <v>318987.63578999997</v>
      </c>
      <c r="C7" s="11">
        <v>398069.81020000001</v>
      </c>
      <c r="D7" s="28">
        <f t="shared" si="0"/>
        <v>24.791611190241376</v>
      </c>
      <c r="E7" s="12">
        <f t="shared" si="1"/>
        <v>1.8897329072841691</v>
      </c>
      <c r="F7" s="11">
        <v>671903.75318</v>
      </c>
      <c r="G7" s="11">
        <v>911178.09731999994</v>
      </c>
      <c r="H7" s="28">
        <f t="shared" si="2"/>
        <v>35.611401634171166</v>
      </c>
      <c r="I7" s="12">
        <f t="shared" si="3"/>
        <v>2.201966272757506</v>
      </c>
      <c r="J7" s="11">
        <v>3387946.2743299999</v>
      </c>
      <c r="K7" s="11">
        <v>3942749.69533</v>
      </c>
      <c r="L7" s="28">
        <f t="shared" si="4"/>
        <v>16.375803394630807</v>
      </c>
      <c r="M7" s="12">
        <f t="shared" si="5"/>
        <v>1.4452914284003833</v>
      </c>
    </row>
    <row r="8" spans="1:13" ht="14.25" x14ac:dyDescent="0.2">
      <c r="A8" s="10" t="s">
        <v>21</v>
      </c>
      <c r="B8" s="11">
        <v>198828.56989000001</v>
      </c>
      <c r="C8" s="11">
        <v>195517.37104999999</v>
      </c>
      <c r="D8" s="28">
        <f t="shared" si="0"/>
        <v>-1.6653536470296573</v>
      </c>
      <c r="E8" s="12">
        <f t="shared" si="1"/>
        <v>0.92816787546194601</v>
      </c>
      <c r="F8" s="11">
        <v>408657.41126999998</v>
      </c>
      <c r="G8" s="11">
        <v>382838.66294000001</v>
      </c>
      <c r="H8" s="28">
        <f t="shared" si="2"/>
        <v>-6.3179444732843777</v>
      </c>
      <c r="I8" s="12">
        <f t="shared" si="3"/>
        <v>0.92517349372304258</v>
      </c>
      <c r="J8" s="11">
        <v>2666767.4283599998</v>
      </c>
      <c r="K8" s="11">
        <v>2559930.35341</v>
      </c>
      <c r="L8" s="28">
        <f t="shared" si="4"/>
        <v>-4.0062389323429723</v>
      </c>
      <c r="M8" s="12">
        <f t="shared" si="5"/>
        <v>0.93839215851509117</v>
      </c>
    </row>
    <row r="9" spans="1:13" ht="14.25" x14ac:dyDescent="0.2">
      <c r="A9" s="10" t="s">
        <v>22</v>
      </c>
      <c r="B9" s="11">
        <v>144943.87231999999</v>
      </c>
      <c r="C9" s="11">
        <v>134847.34533000001</v>
      </c>
      <c r="D9" s="28">
        <f t="shared" si="0"/>
        <v>-6.9658184429551904</v>
      </c>
      <c r="E9" s="12">
        <f t="shared" si="1"/>
        <v>0.64015270538095492</v>
      </c>
      <c r="F9" s="11">
        <v>308096.62628000003</v>
      </c>
      <c r="G9" s="11">
        <v>273415.87916000001</v>
      </c>
      <c r="H9" s="28">
        <f t="shared" si="2"/>
        <v>-11.256451438219237</v>
      </c>
      <c r="I9" s="12">
        <f t="shared" si="3"/>
        <v>0.6607407993206238</v>
      </c>
      <c r="J9" s="11">
        <v>1825952.25658</v>
      </c>
      <c r="K9" s="11">
        <v>1706042.1440600001</v>
      </c>
      <c r="L9" s="28">
        <f t="shared" si="4"/>
        <v>-6.5669905709687626</v>
      </c>
      <c r="M9" s="12">
        <f t="shared" si="5"/>
        <v>0.6253828616663818</v>
      </c>
    </row>
    <row r="10" spans="1:13" ht="14.25" x14ac:dyDescent="0.2">
      <c r="A10" s="10" t="s">
        <v>23</v>
      </c>
      <c r="B10" s="11">
        <v>215798.86012999999</v>
      </c>
      <c r="C10" s="11">
        <v>208683.18754000001</v>
      </c>
      <c r="D10" s="28">
        <f t="shared" si="0"/>
        <v>-3.2973633807488141</v>
      </c>
      <c r="E10" s="12">
        <f t="shared" si="1"/>
        <v>0.99066916552440365</v>
      </c>
      <c r="F10" s="11">
        <v>421859.75433999998</v>
      </c>
      <c r="G10" s="11">
        <v>389362.34431999997</v>
      </c>
      <c r="H10" s="28">
        <f t="shared" si="2"/>
        <v>-7.7033681657645303</v>
      </c>
      <c r="I10" s="12">
        <f t="shared" si="3"/>
        <v>0.94093871724545486</v>
      </c>
      <c r="J10" s="11">
        <v>2650397.10904</v>
      </c>
      <c r="K10" s="11">
        <v>2213962.8770599999</v>
      </c>
      <c r="L10" s="28">
        <f t="shared" si="4"/>
        <v>-16.466748718197966</v>
      </c>
      <c r="M10" s="12">
        <f t="shared" si="5"/>
        <v>0.8115710649350899</v>
      </c>
    </row>
    <row r="11" spans="1:13" ht="14.25" x14ac:dyDescent="0.2">
      <c r="A11" s="10" t="s">
        <v>24</v>
      </c>
      <c r="B11" s="11">
        <v>41063.262609999998</v>
      </c>
      <c r="C11" s="11">
        <v>29722.361099999998</v>
      </c>
      <c r="D11" s="28">
        <f t="shared" si="0"/>
        <v>-27.61812089241586</v>
      </c>
      <c r="E11" s="12">
        <f t="shared" si="1"/>
        <v>0.14109918012780989</v>
      </c>
      <c r="F11" s="11">
        <v>92269.757880000005</v>
      </c>
      <c r="G11" s="11">
        <v>59672.694519999997</v>
      </c>
      <c r="H11" s="28">
        <f t="shared" si="2"/>
        <v>-35.328003572301128</v>
      </c>
      <c r="I11" s="12">
        <f t="shared" si="3"/>
        <v>0.14420590346066645</v>
      </c>
      <c r="J11" s="11">
        <v>739269.27323000005</v>
      </c>
      <c r="K11" s="11">
        <v>463324.96036999999</v>
      </c>
      <c r="L11" s="28">
        <f t="shared" si="4"/>
        <v>-37.326630884352852</v>
      </c>
      <c r="M11" s="12">
        <f t="shared" si="5"/>
        <v>0.16984075722074485</v>
      </c>
    </row>
    <row r="12" spans="1:13" ht="14.25" x14ac:dyDescent="0.2">
      <c r="A12" s="10" t="s">
        <v>25</v>
      </c>
      <c r="B12" s="11">
        <v>65991.330170000001</v>
      </c>
      <c r="C12" s="11">
        <v>80081.886790000004</v>
      </c>
      <c r="D12" s="28">
        <f t="shared" si="0"/>
        <v>21.352133050964991</v>
      </c>
      <c r="E12" s="12">
        <f t="shared" si="1"/>
        <v>0.38016793252528952</v>
      </c>
      <c r="F12" s="11">
        <v>151905.19558999999</v>
      </c>
      <c r="G12" s="11">
        <v>143934.53107</v>
      </c>
      <c r="H12" s="28">
        <f t="shared" si="2"/>
        <v>-5.2471309417969012</v>
      </c>
      <c r="I12" s="12">
        <f t="shared" si="3"/>
        <v>0.34783428600128036</v>
      </c>
      <c r="J12" s="11">
        <v>989806.96466000006</v>
      </c>
      <c r="K12" s="11">
        <v>1052957.4783099999</v>
      </c>
      <c r="L12" s="28">
        <f t="shared" si="4"/>
        <v>6.380083784487427</v>
      </c>
      <c r="M12" s="12">
        <f t="shared" si="5"/>
        <v>0.3859820012602021</v>
      </c>
    </row>
    <row r="13" spans="1:13" ht="14.25" x14ac:dyDescent="0.2">
      <c r="A13" s="10" t="s">
        <v>26</v>
      </c>
      <c r="B13" s="11">
        <v>19389.35729</v>
      </c>
      <c r="C13" s="11">
        <v>22138.225129999999</v>
      </c>
      <c r="D13" s="28">
        <f t="shared" si="0"/>
        <v>14.177199372243859</v>
      </c>
      <c r="E13" s="12">
        <f t="shared" si="1"/>
        <v>0.10509546683785756</v>
      </c>
      <c r="F13" s="11">
        <v>37737.316729999999</v>
      </c>
      <c r="G13" s="11">
        <v>37021.036180000003</v>
      </c>
      <c r="H13" s="28">
        <f t="shared" si="2"/>
        <v>-1.8980696352228326</v>
      </c>
      <c r="I13" s="12">
        <f t="shared" si="3"/>
        <v>8.9465575709801556E-2</v>
      </c>
      <c r="J13" s="11">
        <v>146943.94503</v>
      </c>
      <c r="K13" s="11">
        <v>159154.17499999999</v>
      </c>
      <c r="L13" s="28">
        <f t="shared" si="4"/>
        <v>8.3094475022479841</v>
      </c>
      <c r="M13" s="12">
        <f t="shared" si="5"/>
        <v>5.8341051980572656E-2</v>
      </c>
    </row>
    <row r="14" spans="1:13" ht="15.75" x14ac:dyDescent="0.25">
      <c r="A14" s="8" t="s">
        <v>3</v>
      </c>
      <c r="B14" s="7">
        <f>B15</f>
        <v>275420.88746</v>
      </c>
      <c r="C14" s="7">
        <f>C15</f>
        <v>306583.52902999998</v>
      </c>
      <c r="D14" s="27">
        <f t="shared" si="0"/>
        <v>11.3145527404946</v>
      </c>
      <c r="E14" s="9">
        <f t="shared" si="1"/>
        <v>1.4554255781120835</v>
      </c>
      <c r="F14" s="7">
        <f>F15</f>
        <v>559747.42747999995</v>
      </c>
      <c r="G14" s="7">
        <f>G15</f>
        <v>670370.70461000002</v>
      </c>
      <c r="H14" s="27">
        <f t="shared" si="2"/>
        <v>19.763070216870748</v>
      </c>
      <c r="I14" s="9">
        <f t="shared" si="3"/>
        <v>1.6200276171448578</v>
      </c>
      <c r="J14" s="7">
        <f>J15</f>
        <v>3755312.8105799998</v>
      </c>
      <c r="K14" s="7">
        <f>K15</f>
        <v>4155142.2303800001</v>
      </c>
      <c r="L14" s="27">
        <f t="shared" si="4"/>
        <v>10.647033681815909</v>
      </c>
      <c r="M14" s="9">
        <f t="shared" si="5"/>
        <v>1.523148034597724</v>
      </c>
    </row>
    <row r="15" spans="1:13" ht="14.25" x14ac:dyDescent="0.2">
      <c r="A15" s="10" t="s">
        <v>27</v>
      </c>
      <c r="B15" s="11">
        <v>275420.88746</v>
      </c>
      <c r="C15" s="11">
        <v>306583.52902999998</v>
      </c>
      <c r="D15" s="28">
        <f t="shared" si="0"/>
        <v>11.3145527404946</v>
      </c>
      <c r="E15" s="12">
        <f t="shared" si="1"/>
        <v>1.4554255781120835</v>
      </c>
      <c r="F15" s="11">
        <v>559747.42747999995</v>
      </c>
      <c r="G15" s="11">
        <v>670370.70461000002</v>
      </c>
      <c r="H15" s="28">
        <f t="shared" si="2"/>
        <v>19.763070216870748</v>
      </c>
      <c r="I15" s="12">
        <f t="shared" si="3"/>
        <v>1.6200276171448578</v>
      </c>
      <c r="J15" s="11">
        <v>3755312.8105799998</v>
      </c>
      <c r="K15" s="11">
        <v>4155142.2303800001</v>
      </c>
      <c r="L15" s="28">
        <f t="shared" si="4"/>
        <v>10.647033681815909</v>
      </c>
      <c r="M15" s="12">
        <f t="shared" si="5"/>
        <v>1.523148034597724</v>
      </c>
    </row>
    <row r="16" spans="1:13" ht="15.75" x14ac:dyDescent="0.25">
      <c r="A16" s="8" t="s">
        <v>11</v>
      </c>
      <c r="B16" s="7">
        <f>B17</f>
        <v>605508.82930999994</v>
      </c>
      <c r="C16" s="7">
        <f>C17</f>
        <v>600111.80211000005</v>
      </c>
      <c r="D16" s="27">
        <f t="shared" si="0"/>
        <v>-0.89132097481551353</v>
      </c>
      <c r="E16" s="9">
        <f t="shared" si="1"/>
        <v>2.8488747235744842</v>
      </c>
      <c r="F16" s="7">
        <f>F17</f>
        <v>1213853.63955</v>
      </c>
      <c r="G16" s="7">
        <f>G17</f>
        <v>1162036.4439900001</v>
      </c>
      <c r="H16" s="27">
        <f t="shared" si="2"/>
        <v>-4.2688174151876819</v>
      </c>
      <c r="I16" s="9">
        <f t="shared" si="3"/>
        <v>2.8081942102285025</v>
      </c>
      <c r="J16" s="7">
        <f>J17</f>
        <v>7851557.75196</v>
      </c>
      <c r="K16" s="7">
        <f>K17</f>
        <v>7933597.1544199996</v>
      </c>
      <c r="L16" s="27">
        <f t="shared" si="4"/>
        <v>1.044880583595273</v>
      </c>
      <c r="M16" s="9">
        <f t="shared" si="5"/>
        <v>2.9082140256700186</v>
      </c>
    </row>
    <row r="17" spans="1:13" ht="14.25" x14ac:dyDescent="0.2">
      <c r="A17" s="10" t="s">
        <v>28</v>
      </c>
      <c r="B17" s="11">
        <v>605508.82930999994</v>
      </c>
      <c r="C17" s="11">
        <v>600111.80211000005</v>
      </c>
      <c r="D17" s="28">
        <f t="shared" si="0"/>
        <v>-0.89132097481551353</v>
      </c>
      <c r="E17" s="12">
        <f t="shared" si="1"/>
        <v>2.8488747235744842</v>
      </c>
      <c r="F17" s="11">
        <v>1213853.63955</v>
      </c>
      <c r="G17" s="11">
        <v>1162036.4439900001</v>
      </c>
      <c r="H17" s="28">
        <f t="shared" si="2"/>
        <v>-4.2688174151876819</v>
      </c>
      <c r="I17" s="12">
        <f t="shared" si="3"/>
        <v>2.8081942102285025</v>
      </c>
      <c r="J17" s="11">
        <v>7851557.75196</v>
      </c>
      <c r="K17" s="11">
        <v>7933597.1544199996</v>
      </c>
      <c r="L17" s="28">
        <f t="shared" si="4"/>
        <v>1.044880583595273</v>
      </c>
      <c r="M17" s="12">
        <f t="shared" si="5"/>
        <v>2.9082140256700186</v>
      </c>
    </row>
    <row r="18" spans="1:13" ht="16.5" x14ac:dyDescent="0.25">
      <c r="A18" s="16" t="s">
        <v>4</v>
      </c>
      <c r="B18" s="7">
        <f>B19+B23+B25</f>
        <v>14669631.7227</v>
      </c>
      <c r="C18" s="7">
        <f>C19+C23+C25</f>
        <v>15151292.64081</v>
      </c>
      <c r="D18" s="27">
        <f t="shared" si="0"/>
        <v>3.283387935122263</v>
      </c>
      <c r="E18" s="9">
        <f t="shared" si="1"/>
        <v>71.926821772406583</v>
      </c>
      <c r="F18" s="7">
        <f>F19+F23+F25</f>
        <v>29613195.632649999</v>
      </c>
      <c r="G18" s="7">
        <f>G19+G23+G25</f>
        <v>29250951.230189994</v>
      </c>
      <c r="H18" s="27">
        <f t="shared" si="2"/>
        <v>-1.2232533325806045</v>
      </c>
      <c r="I18" s="9">
        <f t="shared" si="3"/>
        <v>70.68827515103537</v>
      </c>
      <c r="J18" s="7">
        <f>J19+J23+J25</f>
        <v>184804959.97830001</v>
      </c>
      <c r="K18" s="7">
        <f>K19+K23+K25</f>
        <v>194306891.76450998</v>
      </c>
      <c r="L18" s="27">
        <f t="shared" si="4"/>
        <v>5.1415999805014421</v>
      </c>
      <c r="M18" s="9">
        <f t="shared" si="5"/>
        <v>71.226962614187045</v>
      </c>
    </row>
    <row r="19" spans="1:13" ht="15.75" x14ac:dyDescent="0.25">
      <c r="A19" s="8" t="s">
        <v>5</v>
      </c>
      <c r="B19" s="7">
        <f>B20+B21+B22</f>
        <v>1115709.13433</v>
      </c>
      <c r="C19" s="7">
        <f>C20+C21+C22</f>
        <v>1108829.88726</v>
      </c>
      <c r="D19" s="27">
        <f>(C19-B19)/B19*100</f>
        <v>-0.61658068920723963</v>
      </c>
      <c r="E19" s="9">
        <f t="shared" si="1"/>
        <v>5.2638815424928636</v>
      </c>
      <c r="F19" s="7">
        <f>F20+F21+F22</f>
        <v>2296308.2496699998</v>
      </c>
      <c r="G19" s="7">
        <f>G20+G21+G22</f>
        <v>2150306.9090100001</v>
      </c>
      <c r="H19" s="27">
        <f t="shared" si="2"/>
        <v>-6.3580898026639705</v>
      </c>
      <c r="I19" s="9">
        <f t="shared" si="3"/>
        <v>5.196463022590188</v>
      </c>
      <c r="J19" s="7">
        <f>J20+J21+J22</f>
        <v>13821892.17333</v>
      </c>
      <c r="K19" s="7">
        <f>K20+K21+K22</f>
        <v>13542882.45912</v>
      </c>
      <c r="L19" s="27">
        <f t="shared" si="4"/>
        <v>-2.0186072262114911</v>
      </c>
      <c r="M19" s="9">
        <f t="shared" si="5"/>
        <v>4.9644064286362939</v>
      </c>
    </row>
    <row r="20" spans="1:13" ht="14.25" x14ac:dyDescent="0.2">
      <c r="A20" s="10" t="s">
        <v>29</v>
      </c>
      <c r="B20" s="11">
        <v>755797.26723</v>
      </c>
      <c r="C20" s="11">
        <v>759704.95236999996</v>
      </c>
      <c r="D20" s="28">
        <f t="shared" si="0"/>
        <v>0.51702821767557317</v>
      </c>
      <c r="E20" s="12">
        <f t="shared" si="1"/>
        <v>3.6065017028019306</v>
      </c>
      <c r="F20" s="11">
        <v>1581002.4746900001</v>
      </c>
      <c r="G20" s="11">
        <v>1488557.3820400001</v>
      </c>
      <c r="H20" s="28">
        <f t="shared" si="2"/>
        <v>-5.8472452845544387</v>
      </c>
      <c r="I20" s="12">
        <f t="shared" si="3"/>
        <v>3.5972694690060836</v>
      </c>
      <c r="J20" s="11">
        <v>9475981.0949000008</v>
      </c>
      <c r="K20" s="11">
        <v>9313684.6013500001</v>
      </c>
      <c r="L20" s="28">
        <f t="shared" si="4"/>
        <v>-1.7127144084040979</v>
      </c>
      <c r="M20" s="12">
        <f t="shared" si="5"/>
        <v>3.4141118664214725</v>
      </c>
    </row>
    <row r="21" spans="1:13" ht="14.25" x14ac:dyDescent="0.2">
      <c r="A21" s="10" t="s">
        <v>30</v>
      </c>
      <c r="B21" s="11">
        <v>132253.16151999999</v>
      </c>
      <c r="C21" s="11">
        <v>127688.58065</v>
      </c>
      <c r="D21" s="28">
        <f t="shared" si="0"/>
        <v>-3.4513964108976793</v>
      </c>
      <c r="E21" s="12">
        <f t="shared" si="1"/>
        <v>0.60616833167398432</v>
      </c>
      <c r="F21" s="11">
        <v>258434.04227999999</v>
      </c>
      <c r="G21" s="11">
        <v>234113.81083</v>
      </c>
      <c r="H21" s="28">
        <f t="shared" si="2"/>
        <v>-9.4106144977797754</v>
      </c>
      <c r="I21" s="12">
        <f t="shared" si="3"/>
        <v>0.5657628480651975</v>
      </c>
      <c r="J21" s="11">
        <v>1521276.27419</v>
      </c>
      <c r="K21" s="11">
        <v>1420560.9424399999</v>
      </c>
      <c r="L21" s="28">
        <f t="shared" si="4"/>
        <v>-6.6204497801443578</v>
      </c>
      <c r="M21" s="12">
        <f t="shared" si="5"/>
        <v>0.52073418610893074</v>
      </c>
    </row>
    <row r="22" spans="1:13" ht="14.25" x14ac:dyDescent="0.2">
      <c r="A22" s="10" t="s">
        <v>31</v>
      </c>
      <c r="B22" s="11">
        <v>227658.70558000001</v>
      </c>
      <c r="C22" s="11">
        <v>221436.35423999999</v>
      </c>
      <c r="D22" s="28">
        <f t="shared" si="0"/>
        <v>-2.7331927958333524</v>
      </c>
      <c r="E22" s="12">
        <f t="shared" si="1"/>
        <v>1.0512115080169482</v>
      </c>
      <c r="F22" s="11">
        <v>456871.73269999999</v>
      </c>
      <c r="G22" s="11">
        <v>427635.71613999997</v>
      </c>
      <c r="H22" s="28">
        <f t="shared" si="2"/>
        <v>-6.3991738747377349</v>
      </c>
      <c r="I22" s="12">
        <f t="shared" si="3"/>
        <v>1.0334307055189067</v>
      </c>
      <c r="J22" s="11">
        <v>2824634.80424</v>
      </c>
      <c r="K22" s="11">
        <v>2808636.9153300002</v>
      </c>
      <c r="L22" s="28">
        <f t="shared" si="4"/>
        <v>-0.56637016884397418</v>
      </c>
      <c r="M22" s="12">
        <f t="shared" si="5"/>
        <v>1.0295603761058911</v>
      </c>
    </row>
    <row r="23" spans="1:13" ht="15.75" x14ac:dyDescent="0.25">
      <c r="A23" s="8" t="s">
        <v>6</v>
      </c>
      <c r="B23" s="7">
        <f>B24</f>
        <v>2485587.0153800002</v>
      </c>
      <c r="C23" s="7">
        <f>C24</f>
        <v>2322496.29587</v>
      </c>
      <c r="D23" s="27">
        <f t="shared" si="0"/>
        <v>-6.5614568510717231</v>
      </c>
      <c r="E23" s="9">
        <f t="shared" si="1"/>
        <v>11.025447207729819</v>
      </c>
      <c r="F23" s="7">
        <f>F24</f>
        <v>5036695.8190400004</v>
      </c>
      <c r="G23" s="7">
        <f>G24</f>
        <v>4622178.9727499997</v>
      </c>
      <c r="H23" s="27">
        <f t="shared" si="2"/>
        <v>-8.2299360768029874</v>
      </c>
      <c r="I23" s="9">
        <f t="shared" si="3"/>
        <v>11.170025085743502</v>
      </c>
      <c r="J23" s="7">
        <f>J24</f>
        <v>30788382.003460001</v>
      </c>
      <c r="K23" s="7">
        <f>K24</f>
        <v>31486460.823709998</v>
      </c>
      <c r="L23" s="27">
        <f t="shared" si="4"/>
        <v>2.2673449360591502</v>
      </c>
      <c r="M23" s="9">
        <f t="shared" si="5"/>
        <v>11.541973357596996</v>
      </c>
    </row>
    <row r="24" spans="1:13" ht="14.25" x14ac:dyDescent="0.2">
      <c r="A24" s="10" t="s">
        <v>32</v>
      </c>
      <c r="B24" s="11">
        <v>2485587.0153800002</v>
      </c>
      <c r="C24" s="11">
        <v>2322496.29587</v>
      </c>
      <c r="D24" s="28">
        <f t="shared" si="0"/>
        <v>-6.5614568510717231</v>
      </c>
      <c r="E24" s="12">
        <f t="shared" si="1"/>
        <v>11.025447207729819</v>
      </c>
      <c r="F24" s="11">
        <v>5036695.8190400004</v>
      </c>
      <c r="G24" s="11">
        <v>4622178.9727499997</v>
      </c>
      <c r="H24" s="28">
        <f t="shared" si="2"/>
        <v>-8.2299360768029874</v>
      </c>
      <c r="I24" s="12">
        <f t="shared" si="3"/>
        <v>11.170025085743502</v>
      </c>
      <c r="J24" s="11">
        <v>30788382.003460001</v>
      </c>
      <c r="K24" s="11">
        <v>31486460.823709998</v>
      </c>
      <c r="L24" s="28">
        <f t="shared" si="4"/>
        <v>2.2673449360591502</v>
      </c>
      <c r="M24" s="12">
        <f t="shared" si="5"/>
        <v>11.541973357596996</v>
      </c>
    </row>
    <row r="25" spans="1:13" ht="15.75" x14ac:dyDescent="0.25">
      <c r="A25" s="8" t="s">
        <v>7</v>
      </c>
      <c r="B25" s="7">
        <f>B26+B27+B28+B29+B30+B31+B32+B33+B34+B35+B36</f>
        <v>11068335.572989998</v>
      </c>
      <c r="C25" s="7">
        <f>C26+C27+C28+C29+C30+C31+C32+C33+C34+C35+C36</f>
        <v>11719966.45768</v>
      </c>
      <c r="D25" s="27">
        <f t="shared" si="0"/>
        <v>5.8873430462315675</v>
      </c>
      <c r="E25" s="9">
        <f t="shared" si="1"/>
        <v>55.637493022183904</v>
      </c>
      <c r="F25" s="7">
        <f>F26+F27+F28+F29+F30+F31+F32+F33+F34+F35+F36</f>
        <v>22280191.56394</v>
      </c>
      <c r="G25" s="7">
        <f>G26+G27+G28+G29+G30+G31+G32+G33+G34+G35+G36</f>
        <v>22478465.348429997</v>
      </c>
      <c r="H25" s="27">
        <f t="shared" si="2"/>
        <v>0.88991059130253836</v>
      </c>
      <c r="I25" s="9">
        <f t="shared" si="3"/>
        <v>54.321787042701686</v>
      </c>
      <c r="J25" s="7">
        <f>J26+J27+J28+J29+J30+J31+J32+J33+J34+J35+J36</f>
        <v>140194685.80151001</v>
      </c>
      <c r="K25" s="7">
        <f>K26+K27+K28+K29+K30+K31+K32+K33+K34+K35+K36</f>
        <v>149277548.48167998</v>
      </c>
      <c r="L25" s="27">
        <f t="shared" si="4"/>
        <v>6.4787496246681133</v>
      </c>
      <c r="M25" s="9">
        <f t="shared" si="5"/>
        <v>54.720582827953756</v>
      </c>
    </row>
    <row r="26" spans="1:13" ht="14.25" x14ac:dyDescent="0.2">
      <c r="A26" s="10" t="s">
        <v>33</v>
      </c>
      <c r="B26" s="11">
        <v>1354737.3779200001</v>
      </c>
      <c r="C26" s="11">
        <v>1328485.95771</v>
      </c>
      <c r="D26" s="28">
        <f t="shared" si="0"/>
        <v>-1.9377497541483146</v>
      </c>
      <c r="E26" s="12">
        <f t="shared" si="1"/>
        <v>6.3066416161732626</v>
      </c>
      <c r="F26" s="11">
        <v>2763983.17227</v>
      </c>
      <c r="G26" s="11">
        <v>2667117.4405100001</v>
      </c>
      <c r="H26" s="28">
        <f t="shared" si="2"/>
        <v>-3.5045702423884926</v>
      </c>
      <c r="I26" s="12">
        <f t="shared" si="3"/>
        <v>6.4453948868613091</v>
      </c>
      <c r="J26" s="11">
        <v>17757254.22639</v>
      </c>
      <c r="K26" s="11">
        <v>16667644.37121</v>
      </c>
      <c r="L26" s="28">
        <f t="shared" si="4"/>
        <v>-6.1361392999638067</v>
      </c>
      <c r="M26" s="12">
        <f t="shared" si="5"/>
        <v>6.1098485581949831</v>
      </c>
    </row>
    <row r="27" spans="1:13" ht="14.25" x14ac:dyDescent="0.2">
      <c r="A27" s="10" t="s">
        <v>34</v>
      </c>
      <c r="B27" s="11">
        <v>2976590.9660200002</v>
      </c>
      <c r="C27" s="11">
        <v>3543948.9111199998</v>
      </c>
      <c r="D27" s="28">
        <f t="shared" si="0"/>
        <v>19.060662065322802</v>
      </c>
      <c r="E27" s="12">
        <f t="shared" si="1"/>
        <v>16.823975864214791</v>
      </c>
      <c r="F27" s="11">
        <v>5972932.7782600001</v>
      </c>
      <c r="G27" s="11">
        <v>6604497.8813899998</v>
      </c>
      <c r="H27" s="28">
        <f t="shared" si="2"/>
        <v>10.573785551860565</v>
      </c>
      <c r="I27" s="12">
        <f t="shared" si="3"/>
        <v>15.960525857780594</v>
      </c>
      <c r="J27" s="11">
        <v>37266135.695990004</v>
      </c>
      <c r="K27" s="11">
        <v>42150101.37934</v>
      </c>
      <c r="L27" s="28">
        <f t="shared" si="4"/>
        <v>13.105640260617449</v>
      </c>
      <c r="M27" s="12">
        <f t="shared" si="5"/>
        <v>15.45093778129592</v>
      </c>
    </row>
    <row r="28" spans="1:13" ht="14.25" x14ac:dyDescent="0.2">
      <c r="A28" s="10" t="s">
        <v>35</v>
      </c>
      <c r="B28" s="11">
        <v>158782.83376000001</v>
      </c>
      <c r="C28" s="11">
        <v>176440.92413</v>
      </c>
      <c r="D28" s="28">
        <f t="shared" si="0"/>
        <v>11.120906430408066</v>
      </c>
      <c r="E28" s="12">
        <f t="shared" si="1"/>
        <v>0.83760740447151449</v>
      </c>
      <c r="F28" s="11">
        <v>241198.30882000001</v>
      </c>
      <c r="G28" s="11">
        <v>343388.18547999999</v>
      </c>
      <c r="H28" s="28">
        <f t="shared" si="2"/>
        <v>42.367575941944772</v>
      </c>
      <c r="I28" s="12">
        <f t="shared" si="3"/>
        <v>0.82983689480061207</v>
      </c>
      <c r="J28" s="11">
        <v>1844420.9688500001</v>
      </c>
      <c r="K28" s="11">
        <v>2345891.2110600001</v>
      </c>
      <c r="L28" s="28">
        <f t="shared" si="4"/>
        <v>27.188491709821953</v>
      </c>
      <c r="M28" s="12">
        <f t="shared" si="5"/>
        <v>0.85993195645178655</v>
      </c>
    </row>
    <row r="29" spans="1:13" ht="14.25" x14ac:dyDescent="0.2">
      <c r="A29" s="10" t="s">
        <v>36</v>
      </c>
      <c r="B29" s="11">
        <v>1292820.12341</v>
      </c>
      <c r="C29" s="11">
        <v>1412648.6228700001</v>
      </c>
      <c r="D29" s="28">
        <f t="shared" si="0"/>
        <v>9.268768120961413</v>
      </c>
      <c r="E29" s="12">
        <f t="shared" si="1"/>
        <v>6.7061819828182063</v>
      </c>
      <c r="F29" s="11">
        <v>2516347.6597000002</v>
      </c>
      <c r="G29" s="11">
        <v>2754074.84614</v>
      </c>
      <c r="H29" s="28">
        <f t="shared" si="2"/>
        <v>9.4473108882077828</v>
      </c>
      <c r="I29" s="12">
        <f t="shared" si="3"/>
        <v>6.6555374209355325</v>
      </c>
      <c r="J29" s="11">
        <v>16689339.13937</v>
      </c>
      <c r="K29" s="11">
        <v>17967082.865820002</v>
      </c>
      <c r="L29" s="28">
        <f t="shared" si="4"/>
        <v>7.6560474670672605</v>
      </c>
      <c r="M29" s="12">
        <f t="shared" si="5"/>
        <v>6.5861829601018078</v>
      </c>
    </row>
    <row r="30" spans="1:13" ht="14.25" x14ac:dyDescent="0.2">
      <c r="A30" s="10" t="s">
        <v>37</v>
      </c>
      <c r="B30" s="11">
        <v>807918.99627999996</v>
      </c>
      <c r="C30" s="11">
        <v>892563.15940999996</v>
      </c>
      <c r="D30" s="28">
        <f t="shared" si="0"/>
        <v>10.476813086427903</v>
      </c>
      <c r="E30" s="12">
        <f t="shared" si="1"/>
        <v>4.2372114914194583</v>
      </c>
      <c r="F30" s="11">
        <v>1598285.01963</v>
      </c>
      <c r="G30" s="11">
        <v>1704978.7545100001</v>
      </c>
      <c r="H30" s="28">
        <f t="shared" si="2"/>
        <v>6.6755136643087294</v>
      </c>
      <c r="I30" s="12">
        <f t="shared" si="3"/>
        <v>4.1202765126175231</v>
      </c>
      <c r="J30" s="11">
        <v>11044244.677300001</v>
      </c>
      <c r="K30" s="11">
        <v>11362632.8149</v>
      </c>
      <c r="L30" s="28">
        <f t="shared" si="4"/>
        <v>2.8828421218737055</v>
      </c>
      <c r="M30" s="12">
        <f t="shared" si="5"/>
        <v>4.1651936035623418</v>
      </c>
    </row>
    <row r="31" spans="1:13" ht="14.25" x14ac:dyDescent="0.2">
      <c r="A31" s="10" t="s">
        <v>38</v>
      </c>
      <c r="B31" s="11">
        <v>1020280.04842</v>
      </c>
      <c r="C31" s="11">
        <v>1098999.21588</v>
      </c>
      <c r="D31" s="28">
        <f t="shared" si="0"/>
        <v>7.7154471051260973</v>
      </c>
      <c r="E31" s="12">
        <f t="shared" si="1"/>
        <v>5.2172129865474908</v>
      </c>
      <c r="F31" s="11">
        <v>2030709.19358</v>
      </c>
      <c r="G31" s="11">
        <v>2172519.2102199998</v>
      </c>
      <c r="H31" s="28">
        <f t="shared" si="2"/>
        <v>6.9832754531434684</v>
      </c>
      <c r="I31" s="12">
        <f t="shared" si="3"/>
        <v>5.250141593495929</v>
      </c>
      <c r="J31" s="11">
        <v>12537414.12428</v>
      </c>
      <c r="K31" s="11">
        <v>13383212.930509999</v>
      </c>
      <c r="L31" s="28">
        <f t="shared" si="4"/>
        <v>6.7461982020042113</v>
      </c>
      <c r="M31" s="12">
        <f t="shared" si="5"/>
        <v>4.9058764637871182</v>
      </c>
    </row>
    <row r="32" spans="1:13" ht="14.25" x14ac:dyDescent="0.2">
      <c r="A32" s="10" t="s">
        <v>39</v>
      </c>
      <c r="B32" s="11">
        <v>1233327.2370500001</v>
      </c>
      <c r="C32" s="11">
        <v>1192569.2574199999</v>
      </c>
      <c r="D32" s="28">
        <f t="shared" si="0"/>
        <v>-3.3047173860758434</v>
      </c>
      <c r="E32" s="12">
        <f t="shared" si="1"/>
        <v>5.6614124262016672</v>
      </c>
      <c r="F32" s="11">
        <v>2479161.08237</v>
      </c>
      <c r="G32" s="11">
        <v>2274861.7500499999</v>
      </c>
      <c r="H32" s="28">
        <f t="shared" si="2"/>
        <v>-8.2406638992854919</v>
      </c>
      <c r="I32" s="12">
        <f t="shared" si="3"/>
        <v>5.4974640671559376</v>
      </c>
      <c r="J32" s="11">
        <v>16123478.332210001</v>
      </c>
      <c r="K32" s="11">
        <v>16330872.60292</v>
      </c>
      <c r="L32" s="28">
        <f t="shared" si="4"/>
        <v>1.2862874029835469</v>
      </c>
      <c r="M32" s="12">
        <f t="shared" si="5"/>
        <v>5.9863983298902825</v>
      </c>
    </row>
    <row r="33" spans="1:13" ht="14.25" x14ac:dyDescent="0.2">
      <c r="A33" s="13" t="s">
        <v>40</v>
      </c>
      <c r="B33" s="11">
        <v>320215.88027000002</v>
      </c>
      <c r="C33" s="11">
        <v>337019.20059999998</v>
      </c>
      <c r="D33" s="28">
        <f t="shared" si="0"/>
        <v>5.2474975056926327</v>
      </c>
      <c r="E33" s="12">
        <f t="shared" si="1"/>
        <v>1.599911014202364</v>
      </c>
      <c r="F33" s="11">
        <v>637401.28587000002</v>
      </c>
      <c r="G33" s="11">
        <v>653986.87898000004</v>
      </c>
      <c r="H33" s="28">
        <f t="shared" si="2"/>
        <v>2.602064582810192</v>
      </c>
      <c r="I33" s="12">
        <f t="shared" si="3"/>
        <v>1.5804342252908281</v>
      </c>
      <c r="J33" s="11">
        <v>4277633.2304699998</v>
      </c>
      <c r="K33" s="11">
        <v>4515480.5728799999</v>
      </c>
      <c r="L33" s="28">
        <f t="shared" si="4"/>
        <v>5.5602556272424239</v>
      </c>
      <c r="M33" s="12">
        <f t="shared" si="5"/>
        <v>1.6552370480991663</v>
      </c>
    </row>
    <row r="34" spans="1:13" ht="14.25" x14ac:dyDescent="0.2">
      <c r="A34" s="10" t="s">
        <v>41</v>
      </c>
      <c r="B34" s="11">
        <v>877795.87298999995</v>
      </c>
      <c r="C34" s="11">
        <v>571605.49231</v>
      </c>
      <c r="D34" s="28">
        <f t="shared" si="0"/>
        <v>-34.881729352068632</v>
      </c>
      <c r="E34" s="12">
        <f t="shared" si="1"/>
        <v>2.7135484307636024</v>
      </c>
      <c r="F34" s="11">
        <v>2040359.2771900001</v>
      </c>
      <c r="G34" s="11">
        <v>1047589.4093000001</v>
      </c>
      <c r="H34" s="28">
        <f t="shared" si="2"/>
        <v>-48.65662037997793</v>
      </c>
      <c r="I34" s="12">
        <f t="shared" si="3"/>
        <v>2.5316198378355446</v>
      </c>
      <c r="J34" s="11">
        <v>8565025.3696699999</v>
      </c>
      <c r="K34" s="11">
        <v>6905829.5943400003</v>
      </c>
      <c r="L34" s="28">
        <f t="shared" si="4"/>
        <v>-19.371755525739047</v>
      </c>
      <c r="M34" s="12">
        <f t="shared" si="5"/>
        <v>2.5314658778657049</v>
      </c>
    </row>
    <row r="35" spans="1:13" ht="14.25" x14ac:dyDescent="0.2">
      <c r="A35" s="10" t="s">
        <v>42</v>
      </c>
      <c r="B35" s="11">
        <v>435240.08289000002</v>
      </c>
      <c r="C35" s="11">
        <v>553410.09458000003</v>
      </c>
      <c r="D35" s="28">
        <f>(C35-B35)/B35*100</f>
        <v>27.150535149554596</v>
      </c>
      <c r="E35" s="12">
        <f t="shared" si="1"/>
        <v>2.6271705116889832</v>
      </c>
      <c r="F35" s="11">
        <v>820336.33687</v>
      </c>
      <c r="G35" s="11">
        <v>1107903.3537099999</v>
      </c>
      <c r="H35" s="28">
        <f t="shared" si="2"/>
        <v>35.054770088231649</v>
      </c>
      <c r="I35" s="12">
        <f t="shared" si="3"/>
        <v>2.6773753951282582</v>
      </c>
      <c r="J35" s="11">
        <v>6924259.5987299997</v>
      </c>
      <c r="K35" s="11">
        <v>10293800.84736</v>
      </c>
      <c r="L35" s="28">
        <f t="shared" si="4"/>
        <v>48.662838251298645</v>
      </c>
      <c r="M35" s="12">
        <f t="shared" si="5"/>
        <v>3.7733925001558566</v>
      </c>
    </row>
    <row r="36" spans="1:13" ht="14.25" x14ac:dyDescent="0.2">
      <c r="A36" s="10" t="s">
        <v>43</v>
      </c>
      <c r="B36" s="11">
        <v>590626.15397999994</v>
      </c>
      <c r="C36" s="11">
        <v>612275.62164999999</v>
      </c>
      <c r="D36" s="28">
        <f>(C36-B36)/B36*100</f>
        <v>3.6655111738809225</v>
      </c>
      <c r="E36" s="12">
        <f t="shared" si="1"/>
        <v>2.9066192936825641</v>
      </c>
      <c r="F36" s="11">
        <v>1179477.4493799999</v>
      </c>
      <c r="G36" s="11">
        <v>1147547.6381399999</v>
      </c>
      <c r="H36" s="28">
        <f t="shared" si="2"/>
        <v>-2.7071150242663875</v>
      </c>
      <c r="I36" s="12">
        <f t="shared" si="3"/>
        <v>2.7731803507996275</v>
      </c>
      <c r="J36" s="11">
        <v>7165480.4382499997</v>
      </c>
      <c r="K36" s="11">
        <v>7354999.29134</v>
      </c>
      <c r="L36" s="28">
        <f t="shared" si="4"/>
        <v>2.6448868952084652</v>
      </c>
      <c r="M36" s="12">
        <f t="shared" si="5"/>
        <v>2.6961177485488026</v>
      </c>
    </row>
    <row r="37" spans="1:13" ht="15.75" x14ac:dyDescent="0.25">
      <c r="A37" s="8" t="s">
        <v>8</v>
      </c>
      <c r="B37" s="7">
        <f>B38</f>
        <v>417965.56385999999</v>
      </c>
      <c r="C37" s="7">
        <f>C38</f>
        <v>475477.22866000002</v>
      </c>
      <c r="D37" s="27">
        <f t="shared" si="0"/>
        <v>13.759905067026981</v>
      </c>
      <c r="E37" s="9">
        <f t="shared" si="1"/>
        <v>2.2572044968987743</v>
      </c>
      <c r="F37" s="7">
        <f>F38</f>
        <v>874606.21466000006</v>
      </c>
      <c r="G37" s="7">
        <f>G38</f>
        <v>994753.86809999996</v>
      </c>
      <c r="H37" s="27">
        <f t="shared" si="2"/>
        <v>13.737342752212992</v>
      </c>
      <c r="I37" s="9">
        <f t="shared" si="3"/>
        <v>2.4039366987571578</v>
      </c>
      <c r="J37" s="7">
        <f>J38</f>
        <v>5984994.8393799998</v>
      </c>
      <c r="K37" s="7">
        <f>K38</f>
        <v>6332084.3238700004</v>
      </c>
      <c r="L37" s="27">
        <f t="shared" si="4"/>
        <v>5.7993280496455117</v>
      </c>
      <c r="M37" s="9">
        <f t="shared" si="5"/>
        <v>2.3211484127530366</v>
      </c>
    </row>
    <row r="38" spans="1:13" ht="14.25" x14ac:dyDescent="0.2">
      <c r="A38" s="10" t="s">
        <v>44</v>
      </c>
      <c r="B38" s="11">
        <v>417965.56385999999</v>
      </c>
      <c r="C38" s="11">
        <v>475477.22866000002</v>
      </c>
      <c r="D38" s="28">
        <f t="shared" si="0"/>
        <v>13.759905067026981</v>
      </c>
      <c r="E38" s="12">
        <f t="shared" si="1"/>
        <v>2.2572044968987743</v>
      </c>
      <c r="F38" s="11">
        <v>874606.21466000006</v>
      </c>
      <c r="G38" s="11">
        <v>994753.86809999996</v>
      </c>
      <c r="H38" s="28">
        <f t="shared" si="2"/>
        <v>13.737342752212992</v>
      </c>
      <c r="I38" s="12">
        <f t="shared" si="3"/>
        <v>2.4039366987571578</v>
      </c>
      <c r="J38" s="11">
        <v>5984994.8393799998</v>
      </c>
      <c r="K38" s="11">
        <v>6332084.3238700004</v>
      </c>
      <c r="L38" s="28">
        <f t="shared" si="4"/>
        <v>5.7993280496455117</v>
      </c>
      <c r="M38" s="12">
        <f t="shared" si="5"/>
        <v>2.3211484127530366</v>
      </c>
    </row>
    <row r="39" spans="1:13" ht="15.75" x14ac:dyDescent="0.25">
      <c r="A39" s="8" t="s">
        <v>9</v>
      </c>
      <c r="B39" s="7">
        <f>B4+B18+B37</f>
        <v>18036965.415369999</v>
      </c>
      <c r="C39" s="7">
        <f>C4+C18+C37</f>
        <v>18555921.261079997</v>
      </c>
      <c r="D39" s="27">
        <f t="shared" si="0"/>
        <v>2.8771793578302023</v>
      </c>
      <c r="E39" s="9">
        <f t="shared" si="1"/>
        <v>88.089410785557803</v>
      </c>
      <c r="F39" s="14">
        <f>F4+F18+F37</f>
        <v>36441977.260790005</v>
      </c>
      <c r="G39" s="14">
        <f>G4+G18+G37</f>
        <v>36156592.604339994</v>
      </c>
      <c r="H39" s="31">
        <f t="shared" si="2"/>
        <v>-0.78312066990138973</v>
      </c>
      <c r="I39" s="15">
        <f t="shared" si="3"/>
        <v>87.376548763363942</v>
      </c>
      <c r="J39" s="14">
        <f>J4+J18+J37</f>
        <v>226730421.59764001</v>
      </c>
      <c r="K39" s="14">
        <f>K4+K18+K37</f>
        <v>236980173.15451998</v>
      </c>
      <c r="L39" s="31">
        <f t="shared" si="4"/>
        <v>4.5206776773296733</v>
      </c>
      <c r="M39" s="15">
        <f t="shared" si="5"/>
        <v>86.869682183159583</v>
      </c>
    </row>
    <row r="40" spans="1:13" ht="30" x14ac:dyDescent="0.2">
      <c r="A40" s="17" t="s">
        <v>45</v>
      </c>
      <c r="B40" s="18">
        <f>B41-B39</f>
        <v>2691746.08763</v>
      </c>
      <c r="C40" s="18">
        <f>C41-C39</f>
        <v>2508950.322920002</v>
      </c>
      <c r="D40" s="29">
        <f t="shared" si="0"/>
        <v>-6.7909735450175397</v>
      </c>
      <c r="E40" s="19">
        <f t="shared" si="1"/>
        <v>11.910589214442192</v>
      </c>
      <c r="F40" s="18">
        <f>F41-F39</f>
        <v>5447386.759209998</v>
      </c>
      <c r="G40" s="18">
        <f>G41-G39</f>
        <v>5223609.6536600068</v>
      </c>
      <c r="H40" s="32">
        <f t="shared" si="2"/>
        <v>-4.1079716833332425</v>
      </c>
      <c r="I40" s="19">
        <f t="shared" si="3"/>
        <v>12.623451236636066</v>
      </c>
      <c r="J40" s="18">
        <f>J41-J39</f>
        <v>35844929.596359998</v>
      </c>
      <c r="K40" s="18">
        <f>K41-K39</f>
        <v>35819458.660480022</v>
      </c>
      <c r="L40" s="32">
        <f t="shared" si="4"/>
        <v>-7.1058685752202158E-2</v>
      </c>
      <c r="M40" s="19">
        <f t="shared" si="5"/>
        <v>13.130317816840423</v>
      </c>
    </row>
    <row r="41" spans="1:13" ht="20.25" x14ac:dyDescent="0.2">
      <c r="A41" s="20" t="s">
        <v>46</v>
      </c>
      <c r="B41" s="26">
        <v>20728711.502999999</v>
      </c>
      <c r="C41" s="26">
        <v>21064871.583999999</v>
      </c>
      <c r="D41" s="30">
        <f t="shared" si="0"/>
        <v>1.6217123816468231</v>
      </c>
      <c r="E41" s="21">
        <f t="shared" ref="E41" si="6">C41/C$41*100</f>
        <v>100</v>
      </c>
      <c r="F41" s="26">
        <v>41889364.020000003</v>
      </c>
      <c r="G41" s="26">
        <v>41380202.258000001</v>
      </c>
      <c r="H41" s="30">
        <f t="shared" si="2"/>
        <v>-1.2154917457254868</v>
      </c>
      <c r="I41" s="21">
        <f t="shared" si="3"/>
        <v>100</v>
      </c>
      <c r="J41" s="26">
        <v>262575351.19400001</v>
      </c>
      <c r="K41" s="26">
        <v>272799631.815</v>
      </c>
      <c r="L41" s="30">
        <f t="shared" si="4"/>
        <v>3.8938463090718405</v>
      </c>
      <c r="M41" s="21">
        <f t="shared" si="5"/>
        <v>100</v>
      </c>
    </row>
  </sheetData>
  <mergeCells count="4">
    <mergeCell ref="B2:E2"/>
    <mergeCell ref="F2:I2"/>
    <mergeCell ref="J2:M2"/>
    <mergeCell ref="A1:M1"/>
  </mergeCells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Göksel Mehmet MERCAN</cp:lastModifiedBy>
  <cp:lastPrinted>2016-02-26T09:44:09Z</cp:lastPrinted>
  <dcterms:created xsi:type="dcterms:W3CDTF">2013-08-01T04:41:02Z</dcterms:created>
  <dcterms:modified xsi:type="dcterms:W3CDTF">2026-03-03T17:59:39Z</dcterms:modified>
</cp:coreProperties>
</file>